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汇总" sheetId="5" r:id="rId1"/>
  </sheets>
  <definedNames>
    <definedName name="_xlnm._FilterDatabase" localSheetId="0" hidden="1">汇总!$A$3:$Q$101</definedName>
    <definedName name="_xlnm.Print_Titles" localSheetId="0">汇总!$1:$4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lenovo8</author>
  </authors>
  <commentList>
    <comment ref="E3" authorId="0">
      <text>
        <r>
          <rPr>
            <sz val="9"/>
            <rFont val="宋体"/>
            <charset val="134"/>
          </rPr>
          <t>逐项填写项目建设内容及其建设规模。</t>
        </r>
      </text>
    </comment>
    <comment ref="F3" authorId="0">
      <text>
        <r>
          <rPr>
            <sz val="9"/>
            <rFont val="宋体"/>
            <charset val="134"/>
          </rPr>
          <t xml:space="preserve">在‘总额’栏填写申请财政补助资金总额即可。
</t>
        </r>
      </text>
    </comment>
  </commentList>
</comments>
</file>

<file path=xl/sharedStrings.xml><?xml version="1.0" encoding="utf-8"?>
<sst xmlns="http://schemas.openxmlformats.org/spreadsheetml/2006/main" count="253" uniqueCount="185">
  <si>
    <t>沁源县2024年财政衔接补助资金支付完成情况表</t>
  </si>
  <si>
    <t>序号</t>
  </si>
  <si>
    <t>资金分配发文编号</t>
  </si>
  <si>
    <t>使用单位</t>
  </si>
  <si>
    <t>项目名称</t>
  </si>
  <si>
    <t>主要建设任务及内容</t>
  </si>
  <si>
    <t>资金来源及规模（万元）</t>
  </si>
  <si>
    <t>资金支付进度（万元）</t>
  </si>
  <si>
    <t>余额</t>
  </si>
  <si>
    <t>备注</t>
  </si>
  <si>
    <t>总额</t>
  </si>
  <si>
    <t>中央</t>
  </si>
  <si>
    <t>省</t>
  </si>
  <si>
    <t>市</t>
  </si>
  <si>
    <t>县</t>
  </si>
  <si>
    <t>合计</t>
  </si>
  <si>
    <t>晋财农【2023】144号 （长财农【2023】106号）  　</t>
  </si>
  <si>
    <t>农业农村局</t>
  </si>
  <si>
    <t>项目管理费</t>
  </si>
  <si>
    <t>对所扶持项目进行全过程管理</t>
  </si>
  <si>
    <t>2023-2024学年雨露计划补贴项目</t>
  </si>
  <si>
    <t>完成全县符合条件的建档立卡贫困学生在校补贴</t>
  </si>
  <si>
    <t>巩固三保障成果（教育）</t>
  </si>
  <si>
    <t>法中村草莓育苗连栋大棚三期工程建设项目</t>
  </si>
  <si>
    <t>平整土地、建设30亩连栋大棚水电配套</t>
  </si>
  <si>
    <t>产业</t>
  </si>
  <si>
    <t>董家村草莓育苗基地三期建设项目</t>
  </si>
  <si>
    <t>建设15亩，8座高标准现代育苗暖棚</t>
  </si>
  <si>
    <t>支角村草莓育苗连栋大棚基地建设项目</t>
  </si>
  <si>
    <t>建设20亩草莓育苗连栋大棚及配套设施</t>
  </si>
  <si>
    <t>中药材助力10万只蛋鸡绿色养殖提质增效工程</t>
  </si>
  <si>
    <t>新建鸡舍，配套设施</t>
  </si>
  <si>
    <t>赵寨村小杂粮加工项目</t>
  </si>
  <si>
    <t>加工厂600平米，加工车间200平米，仓库150平米</t>
  </si>
  <si>
    <t>城南村电动汽车充电站建设项目</t>
  </si>
  <si>
    <t>占地300平米，建设安装7个充电桩</t>
  </si>
  <si>
    <t>交口充电桩服务站项目</t>
  </si>
  <si>
    <t>占地大约14亩，建设20个充电桩（大货车）；建设10个充电桩（小轿车）；建设休息室200平米</t>
  </si>
  <si>
    <t>沁源县新农股份经济联合社食用菌种植二期建设项目</t>
  </si>
  <si>
    <t>建设养菌棚11个，出菇棚40个</t>
  </si>
  <si>
    <t>沁源县新富民农业发展有限公司农业生产托管服务项目</t>
  </si>
  <si>
    <t>车库场地建设，新购置雷沃拖拉机10台、2.5油罐车1台、435龙丰犁2台、335龙丰犁4台、2.5米旋耕机2台、2.3米旋耕机2台、农哈哈播种机1台、覆膜播种机3台、玉米4行收割机4台、五征28马力三轮车8台及配套设施建设。</t>
  </si>
  <si>
    <t>实会湾村改造、新建食用菌大棚项目</t>
  </si>
  <si>
    <t>原有蔬菜大棚改建香菇大棚14个，新建香菇大棚5个，建设冷藏库300立方</t>
  </si>
  <si>
    <t>小箭杆村杜寒羊项目</t>
  </si>
  <si>
    <t>购买杜寒羊200只，扩大养殖规模</t>
  </si>
  <si>
    <t>扶贫开发公司光伏项目</t>
  </si>
  <si>
    <t xml:space="preserve">建设1000kw屋顶光伏电站，占地2000平米左右，主要包括(太阳能电池组件1800余块,并网逆变、专线光伏并网接入箱、汇流箱、网专用变压器，光伏支架及电气辅材若干，) </t>
  </si>
  <si>
    <t>法中柳湾小米加工项目</t>
  </si>
  <si>
    <t xml:space="preserve"> 厂房占地面积300平方米(包括:加工车间、包装车间、仓库、冷藏室)，购置加工、包装设备</t>
  </si>
  <si>
    <t>沁源县食用菌菌棒加工建设项目</t>
  </si>
  <si>
    <t>用于食用菌菌棒生产加工、购置生产设备、配套水电设施、修建园区道路等占地面积约30亩</t>
  </si>
  <si>
    <t>南坪村排水管网改造及道路硬化项目</t>
  </si>
  <si>
    <t>对南坪村村口至协泰源路段约2000米道路，进行整体维修和全面硬化铺油,并对道路两侧进行绿化。</t>
  </si>
  <si>
    <t>基础设施（人居环境整治）</t>
  </si>
  <si>
    <t>黄段村街巷硬化项目</t>
  </si>
  <si>
    <t>街巷硬化6815平方米</t>
  </si>
  <si>
    <t>基础设施</t>
  </si>
  <si>
    <t>东村街巷路面硬化项目</t>
  </si>
  <si>
    <r>
      <rPr>
        <sz val="10"/>
        <rFont val="宋体"/>
        <charset val="134"/>
      </rPr>
      <t>水泥硬化路面</t>
    </r>
    <r>
      <rPr>
        <sz val="10"/>
        <rFont val="Calibri"/>
        <charset val="134"/>
      </rPr>
      <t>2.5</t>
    </r>
    <r>
      <rPr>
        <sz val="10"/>
        <rFont val="宋体"/>
        <charset val="134"/>
      </rPr>
      <t>公里。其中窑沟</t>
    </r>
    <r>
      <rPr>
        <sz val="10"/>
        <rFont val="Calibri"/>
        <charset val="134"/>
      </rPr>
      <t>0.5</t>
    </r>
    <r>
      <rPr>
        <sz val="10"/>
        <rFont val="宋体"/>
        <charset val="134"/>
      </rPr>
      <t>公里，东头</t>
    </r>
    <r>
      <rPr>
        <sz val="10"/>
        <rFont val="Calibri"/>
        <charset val="134"/>
      </rPr>
      <t>1.5</t>
    </r>
    <r>
      <rPr>
        <sz val="10"/>
        <rFont val="宋体"/>
        <charset val="134"/>
      </rPr>
      <t>公里，西头</t>
    </r>
    <r>
      <rPr>
        <sz val="10"/>
        <rFont val="Calibri"/>
        <charset val="134"/>
      </rPr>
      <t>0.5</t>
    </r>
    <r>
      <rPr>
        <sz val="10"/>
        <rFont val="宋体"/>
        <charset val="134"/>
      </rPr>
      <t>公里。</t>
    </r>
  </si>
  <si>
    <t>永和村污水管网改造项目</t>
  </si>
  <si>
    <t>1.管网使用双壁波纹管约1500米，口径分别是400㎜、300㎜、200㎜。2.管道接入户数约80户。3.检查井约30个。4.修建沉淀池1座（3×3×3m)5.路面切割开挖及渣石清运，管道细沙回填，路面恢复。</t>
  </si>
  <si>
    <t>琴峪村永盛自然村街巷硬化项目</t>
  </si>
  <si>
    <t>恢复自来水管网改造后破损路面5500平方米</t>
  </si>
  <si>
    <t>西务村排水渠改造项目</t>
  </si>
  <si>
    <t>新建排水渠道80公分  0.5公里</t>
  </si>
  <si>
    <t>上舍村护路护村坝建设项目</t>
  </si>
  <si>
    <t xml:space="preserve">    续建护村护路坝200米，安装路灯20个、河边护栏450米，铺设人行道砖约1600平米。</t>
  </si>
  <si>
    <t>韩洪村主街道路面、人行道、主排水管网修缮项目</t>
  </si>
  <si>
    <t xml:space="preserve">    对原主街道7000平方米路面进行重新铺油，1400平方米人行便道进行修复，排洪管网800米进行修建。</t>
  </si>
  <si>
    <t>东王勇村河桥修建项目</t>
  </si>
  <si>
    <t>东王勇村东棱底修建河桥，长70米，宽9米，高2米</t>
  </si>
  <si>
    <t>上庄村路面恢复项目</t>
  </si>
  <si>
    <t>全村自来水和污水管网改造破坏路面进行恢复</t>
  </si>
  <si>
    <t>法中村
街道硬化项目</t>
  </si>
  <si>
    <t>街巷硬化2000平米</t>
  </si>
  <si>
    <t>赤石桥村长安街、长兴街道路铺油工程</t>
  </si>
  <si>
    <t>对赤石桥村长安街、长兴街道路进行铺油</t>
  </si>
  <si>
    <t>沁河镇长乐村街巷硬化</t>
  </si>
  <si>
    <t>街巷硬化7000余平米</t>
  </si>
  <si>
    <t>王和镇古寨村街巷硬化</t>
  </si>
  <si>
    <t>街巷铺设沥青路8000余平米</t>
  </si>
  <si>
    <t xml:space="preserve">晋财农【2024】30号 （长财农【2024】24号）                 </t>
  </si>
  <si>
    <t>沁源县永兴和集体经济发展有限公司香菇种植项目</t>
  </si>
  <si>
    <t>占地80余亩，新建食用菌四季棚50座、新建800㎡冷库一座，配套修建园区内水、电、路等基础设施</t>
  </si>
  <si>
    <t>景凤镇紫红村排洪渠、护坡建设项目</t>
  </si>
  <si>
    <t>（人口较多的易地扶贫搬迁集中安置区后续扶持）建设排洪渠523米，护坡长60米，高1.6米</t>
  </si>
  <si>
    <t>晋财农【2023】158号（长财农【2023】107）</t>
  </si>
  <si>
    <t>脱贫户小额信贷贴息</t>
  </si>
  <si>
    <t>为符合条件的脱贫户小额信贷进行贴息</t>
  </si>
  <si>
    <t>洪林村自来水改造路面恢复工程</t>
  </si>
  <si>
    <t>硬化街巷1560平方米</t>
  </si>
  <si>
    <t>倪庄村新建食用菌大棚项目</t>
  </si>
  <si>
    <t>新建香菇大棚15个，建设冷藏库500立方</t>
  </si>
  <si>
    <t>东阳城村黑山羊养殖项目</t>
  </si>
  <si>
    <t>已建设标准化养殖场2000平米，购买黑山羊300只，购置配套设备</t>
  </si>
  <si>
    <t>杆子坪村平菇种植项目</t>
  </si>
  <si>
    <t>建设大棚20座</t>
  </si>
  <si>
    <t>王庄村庄茂源农特产品加工厂项目</t>
  </si>
  <si>
    <t>建设加工厂生产车间及购买面粉和设备</t>
  </si>
  <si>
    <t>沁源县美景农村集体经济发展有限公司草莓育苗大棚建设项目</t>
  </si>
  <si>
    <t>（景凤镇红源村）建设一栋连栋大棚和春秋棚</t>
  </si>
  <si>
    <t>景凤镇红源村草莓育苗项目</t>
  </si>
  <si>
    <t>建设草莓育苗暖棚4栋，每栋960平方米，配套相关设施</t>
  </si>
  <si>
    <t>千万工程建设</t>
  </si>
  <si>
    <t>人社局</t>
  </si>
  <si>
    <t>脱贫劳动力外出稳岗补助</t>
  </si>
  <si>
    <t xml:space="preserve">    对2024年外出务工的符合条件的脱贫劳动力，按照标准给予发放稳岗补助。</t>
  </si>
  <si>
    <t>就业（务工补助）</t>
  </si>
  <si>
    <t>晋财农【2024】17号（长财农【2024】16号）</t>
  </si>
  <si>
    <t>脱贫劳动力务工就业和就业帮扶车间务工就业稳岗补助</t>
  </si>
  <si>
    <t>晋财建【2023】228号</t>
  </si>
  <si>
    <t>沁河镇政府</t>
  </si>
  <si>
    <t>以工代赈项目</t>
  </si>
  <si>
    <t>沁河镇南石村</t>
  </si>
  <si>
    <t>长财建一【2024】58号</t>
  </si>
  <si>
    <t>交通局</t>
  </si>
  <si>
    <t>2024年农村公路建设</t>
  </si>
  <si>
    <t>郭道镇西阳城—上舍，.125公里的路基﹑路面﹑桥涵﹑安全设施道路改建工程</t>
  </si>
  <si>
    <t>长财农【2024】27号</t>
  </si>
  <si>
    <t>2023年高标准农田建设资金</t>
  </si>
  <si>
    <t>20000亩高标准农田</t>
  </si>
  <si>
    <t>长财农【2024】44号</t>
  </si>
  <si>
    <t>第一产高质量发展补贴</t>
  </si>
  <si>
    <t>对符合条件的设施农业和标准化特色高效农业产业园区等发放一产高质量发展补贴</t>
  </si>
  <si>
    <t>现代农业发展中心</t>
  </si>
  <si>
    <t>沁财农【2024】15号（沁财预【2024】60号）</t>
  </si>
  <si>
    <t>中药材种植</t>
  </si>
  <si>
    <t>第一年补贴400元/亩、第二年补贴400元/亩、第三年补贴100元/亩</t>
  </si>
  <si>
    <t>中药材育苗</t>
  </si>
  <si>
    <t>党参1000/亩，黄芪、黄芩600元/亩</t>
  </si>
  <si>
    <t>草莓种植</t>
  </si>
  <si>
    <t>每亩2000元</t>
  </si>
  <si>
    <t>大豆玉米带状复合种植</t>
  </si>
  <si>
    <t>200元/亩</t>
  </si>
  <si>
    <t>食用菌种植</t>
  </si>
  <si>
    <t>1元/棒</t>
  </si>
  <si>
    <t>马铃薯种薯补贴</t>
  </si>
  <si>
    <t>马铃薯原种繁育</t>
  </si>
  <si>
    <t>500元/亩</t>
  </si>
  <si>
    <t>水果玉米种植</t>
  </si>
  <si>
    <t>100元/亩</t>
  </si>
  <si>
    <t>有机旱作农业示范基地建设</t>
  </si>
  <si>
    <t>蔬菜种植</t>
  </si>
  <si>
    <t>露地蔬菜种植，补贴200元/亩，设施蔬菜种植，补贴300元/亩</t>
  </si>
  <si>
    <t>清种大豆</t>
  </si>
  <si>
    <t>秸秆青贮</t>
  </si>
  <si>
    <t>30元/亩</t>
  </si>
  <si>
    <t>秸秆黄贮</t>
  </si>
  <si>
    <t>土地深耕</t>
  </si>
  <si>
    <t>秸秆机械还田</t>
  </si>
  <si>
    <t>10元/亩</t>
  </si>
  <si>
    <t>撂荒地复耕复种</t>
  </si>
  <si>
    <t>“三品一标”农产品</t>
  </si>
  <si>
    <t>绿色食品、有机农产品证书分别奖补2万元、3万元，SC食品生产许可证的加工企业，每认证一个产品奖补10万元</t>
  </si>
  <si>
    <t>农产品展销</t>
  </si>
  <si>
    <t>省外农产品展销推介活动，每次补贴5000元；省内市外农产品展销推介活动，每次补贴3000元；市内县外农产品展销推介活动，每次补贴2000元；县内农产品展销推介活动，每次补贴500元</t>
  </si>
  <si>
    <t>农产品产地冷藏保鲜</t>
  </si>
  <si>
    <t>按照《山西省农业农村厅关于印发2024年农产品产地冷链集配中心建设项目实施指导意见的通知》（晋农发〔2024〕11号）文件标准执行，新建的预冷库、气调贮藏库、冷藏库</t>
  </si>
  <si>
    <t>农产品烘干房补贴</t>
  </si>
  <si>
    <t>购置烘干设备总金额的20％给予奖补</t>
  </si>
  <si>
    <t>设施大棚建设</t>
  </si>
  <si>
    <t>对新建日光温室大棚（包括食用菌菇房、覆被式钢架大棚）并投入使用的，按建筑面积补贴1万元/亩；对新建的智能化温室大棚（湿帘机、通风机、遮阳网、喷水设施）达到2000㎡以上，并用于农业生产的，一次性补贴30万元（已享受省、市专项补贴的，不再享受此项补贴）；对新建的春秋棚，按建筑面积补贴2000元/亩</t>
  </si>
  <si>
    <t>发展壮大村级集体经济</t>
  </si>
  <si>
    <t>12个乡镇，壮大集体经济组织，发展特色产业，提高收入</t>
  </si>
  <si>
    <t>农业资源综合利用</t>
  </si>
  <si>
    <t>对废旧农膜回收每斤奖补1.5元，各类农药包装回收每件奖补2元</t>
  </si>
  <si>
    <t>脱贫劳动力“外出务工”一次性交通补贴</t>
  </si>
  <si>
    <t>为全县符合条件的脱贫劳动力进行补贴</t>
  </si>
  <si>
    <t>村级环境整治及基础设施建设</t>
  </si>
  <si>
    <t>建设一栋连栋大棚和春秋棚</t>
  </si>
  <si>
    <t>圈舍建设</t>
  </si>
  <si>
    <t>200元/平方米</t>
  </si>
  <si>
    <t>畜禽引进</t>
  </si>
  <si>
    <t>引进能繁母牛100余头，3000元/头</t>
  </si>
  <si>
    <t>引进能繁母羊15000余只，300元/头</t>
  </si>
  <si>
    <t>青贮窖建设</t>
  </si>
  <si>
    <t>60元/立方米</t>
  </si>
  <si>
    <t>青（黄）
贮饲料</t>
  </si>
  <si>
    <t>50元/立方米</t>
  </si>
  <si>
    <t>林草局</t>
  </si>
  <si>
    <t>林麝养殖标准化圈舍建设补助项目</t>
  </si>
  <si>
    <t>建设林麝养殖标准化圈舍2500平方米，200元/平米</t>
  </si>
  <si>
    <t>林下中药材种植补助项目</t>
  </si>
  <si>
    <t>种植中药材10000亩，100元/亩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</si>
</sst>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0.00_ "/>
    <numFmt numFmtId="178" formatCode="0.000_ "/>
  </numFmts>
  <fonts count="32">
    <font>
      <sz val="11"/>
      <color theme="1"/>
      <name val="宋体"/>
      <charset val="134"/>
      <scheme val="minor"/>
    </font>
    <font>
      <sz val="24"/>
      <color theme="1"/>
      <name val="方正小标宋简体"/>
      <charset val="134"/>
    </font>
    <font>
      <sz val="28"/>
      <color theme="1"/>
      <name val="方正小标宋简体"/>
      <charset val="134"/>
    </font>
    <font>
      <sz val="11"/>
      <color theme="1"/>
      <name val="方正小标宋简体"/>
      <charset val="134"/>
    </font>
    <font>
      <sz val="11"/>
      <color theme="1"/>
      <name val="黑体"/>
      <charset val="134"/>
    </font>
    <font>
      <sz val="8"/>
      <color theme="1"/>
      <name val="宋体"/>
      <charset val="134"/>
      <scheme val="minor"/>
    </font>
    <font>
      <sz val="10"/>
      <color theme="1"/>
      <name val="宋体"/>
      <charset val="134"/>
      <scheme val="minor"/>
    </font>
    <font>
      <sz val="11"/>
      <name val="宋体"/>
      <charset val="134"/>
      <scheme val="minor"/>
    </font>
    <font>
      <sz val="10"/>
      <name val="宋体"/>
      <charset val="134"/>
    </font>
    <font>
      <sz val="10"/>
      <name val="宋体"/>
      <charset val="134"/>
      <scheme val="minor"/>
    </font>
    <font>
      <sz val="9.5"/>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3" borderId="15" applyNumberFormat="0" applyAlignment="0" applyProtection="0">
      <alignment vertical="center"/>
    </xf>
    <xf numFmtId="0" fontId="20" fillId="4" borderId="16" applyNumberFormat="0" applyAlignment="0" applyProtection="0">
      <alignment vertical="center"/>
    </xf>
    <xf numFmtId="0" fontId="21" fillId="4" borderId="15" applyNumberFormat="0" applyAlignment="0" applyProtection="0">
      <alignment vertical="center"/>
    </xf>
    <xf numFmtId="0" fontId="22" fillId="5"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xf numFmtId="0" fontId="0" fillId="0" borderId="0">
      <alignment vertical="center"/>
    </xf>
  </cellStyleXfs>
  <cellXfs count="66">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Alignment="1">
      <alignment horizontal="center" vertical="center" wrapText="1"/>
    </xf>
    <xf numFmtId="0" fontId="1" fillId="0" borderId="0" xfId="50" applyFont="1" applyFill="1" applyAlignment="1">
      <alignment horizontal="center" vertical="center"/>
    </xf>
    <xf numFmtId="0" fontId="1" fillId="0" borderId="0" xfId="50" applyFont="1" applyFill="1" applyAlignment="1">
      <alignment horizontal="center" vertical="center" wrapText="1"/>
    </xf>
    <xf numFmtId="0" fontId="2" fillId="0" borderId="0" xfId="50" applyFont="1" applyFill="1" applyAlignment="1">
      <alignment horizontal="center" vertical="center"/>
    </xf>
    <xf numFmtId="176" fontId="3" fillId="0" borderId="0" xfId="50" applyNumberFormat="1" applyFont="1" applyFill="1" applyAlignment="1">
      <alignment horizontal="center" vertical="center"/>
    </xf>
    <xf numFmtId="0" fontId="2" fillId="0" borderId="0" xfId="50" applyFont="1" applyFill="1" applyAlignment="1">
      <alignment horizontal="center" vertical="center" wrapText="1"/>
    </xf>
    <xf numFmtId="0" fontId="4" fillId="0" borderId="1" xfId="50" applyFont="1" applyFill="1" applyBorder="1" applyAlignment="1">
      <alignment horizontal="center" vertical="center" wrapText="1"/>
    </xf>
    <xf numFmtId="0" fontId="4" fillId="0" borderId="2" xfId="50" applyFont="1" applyFill="1" applyBorder="1" applyAlignment="1">
      <alignment horizontal="center" vertical="center" wrapText="1"/>
    </xf>
    <xf numFmtId="177" fontId="4" fillId="0" borderId="1" xfId="50" applyNumberFormat="1" applyFont="1" applyFill="1" applyBorder="1" applyAlignment="1">
      <alignment horizontal="center" vertical="center" wrapText="1"/>
    </xf>
    <xf numFmtId="177" fontId="4" fillId="0" borderId="3" xfId="50" applyNumberFormat="1" applyFont="1" applyFill="1" applyBorder="1" applyAlignment="1">
      <alignment horizontal="center" vertical="center" wrapText="1"/>
    </xf>
    <xf numFmtId="177" fontId="4" fillId="0" borderId="4" xfId="50" applyNumberFormat="1" applyFont="1" applyFill="1" applyBorder="1" applyAlignment="1">
      <alignment horizontal="center" vertical="center" wrapText="1"/>
    </xf>
    <xf numFmtId="177" fontId="4" fillId="0" borderId="5" xfId="50" applyNumberFormat="1" applyFont="1" applyFill="1" applyBorder="1" applyAlignment="1">
      <alignment horizontal="center" vertical="center" wrapText="1"/>
    </xf>
    <xf numFmtId="0" fontId="0" fillId="0" borderId="1" xfId="0" applyBorder="1" applyAlignment="1">
      <alignment horizontal="center" vertical="center" wrapText="1"/>
    </xf>
    <xf numFmtId="0" fontId="4" fillId="0" borderId="6" xfId="50" applyFont="1" applyFill="1" applyBorder="1" applyAlignment="1">
      <alignment horizontal="center" vertical="center" wrapText="1"/>
    </xf>
    <xf numFmtId="0" fontId="4" fillId="0" borderId="7" xfId="50" applyFont="1" applyFill="1" applyBorder="1" applyAlignment="1">
      <alignment horizontal="center" vertical="center" wrapText="1"/>
    </xf>
    <xf numFmtId="0" fontId="4" fillId="0" borderId="8" xfId="50" applyFont="1" applyFill="1" applyBorder="1" applyAlignment="1">
      <alignment horizontal="center" vertical="center" wrapText="1"/>
    </xf>
    <xf numFmtId="0" fontId="4" fillId="0" borderId="9" xfId="50" applyFont="1" applyFill="1" applyBorder="1" applyAlignment="1">
      <alignment horizontal="center" vertical="center" wrapText="1"/>
    </xf>
    <xf numFmtId="178" fontId="4" fillId="0" borderId="2" xfId="50" applyNumberFormat="1" applyFont="1" applyFill="1" applyBorder="1" applyAlignment="1">
      <alignment horizontal="center" vertical="center" wrapText="1"/>
    </xf>
    <xf numFmtId="177" fontId="4" fillId="0" borderId="2" xfId="5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0" fillId="0" borderId="1" xfId="0" applyFill="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lignment vertical="center"/>
    </xf>
    <xf numFmtId="0" fontId="0" fillId="0" borderId="1" xfId="0" applyFill="1" applyBorder="1">
      <alignment vertical="center"/>
    </xf>
    <xf numFmtId="0" fontId="5" fillId="0" borderId="2" xfId="0" applyFont="1" applyBorder="1" applyAlignment="1">
      <alignment horizontal="center" vertical="center" wrapText="1"/>
    </xf>
    <xf numFmtId="0" fontId="8" fillId="0" borderId="1" xfId="49"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0" fillId="0" borderId="1" xfId="0" applyNumberFormat="1" applyFill="1" applyBorder="1" applyAlignment="1">
      <alignment horizontal="center" vertical="center"/>
    </xf>
    <xf numFmtId="0" fontId="6"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lignment vertical="center"/>
    </xf>
    <xf numFmtId="0" fontId="6" fillId="0" borderId="1" xfId="0" applyFont="1" applyBorder="1" applyAlignment="1">
      <alignment horizontal="center" vertical="center"/>
    </xf>
    <xf numFmtId="0" fontId="8" fillId="0" borderId="1" xfId="50" applyFont="1" applyFill="1" applyBorder="1" applyAlignment="1">
      <alignment horizontal="center" vertical="center" wrapText="1"/>
    </xf>
    <xf numFmtId="0" fontId="7" fillId="0" borderId="1" xfId="0" applyFont="1" applyBorder="1">
      <alignment vertical="center"/>
    </xf>
    <xf numFmtId="0" fontId="8"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 xfId="0" applyFont="1" applyBorder="1" applyAlignment="1">
      <alignment vertical="center" wrapText="1"/>
    </xf>
    <xf numFmtId="0" fontId="6" fillId="0" borderId="10" xfId="0" applyFont="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lignment vertical="center"/>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9" fillId="0" borderId="1" xfId="0" applyFont="1" applyFill="1" applyBorder="1" applyAlignment="1">
      <alignment horizontal="center" vertical="center"/>
    </xf>
    <xf numFmtId="0" fontId="6" fillId="0" borderId="6" xfId="0" applyFont="1" applyBorder="1" applyAlignment="1">
      <alignment horizontal="center" vertical="center" wrapText="1"/>
    </xf>
    <xf numFmtId="0" fontId="10" fillId="0" borderId="0" xfId="0" applyFont="1" applyAlignment="1">
      <alignment horizontal="justify" vertical="center"/>
    </xf>
    <xf numFmtId="0" fontId="0" fillId="0" borderId="0" xfId="0"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1"/>
  <sheetViews>
    <sheetView tabSelected="1" workbookViewId="0">
      <pane ySplit="5" topLeftCell="A29" activePane="bottomLeft" state="frozen"/>
      <selection/>
      <selection pane="bottomLeft" activeCell="I34" sqref="I34"/>
    </sheetView>
  </sheetViews>
  <sheetFormatPr defaultColWidth="9" defaultRowHeight="13.5"/>
  <cols>
    <col min="1" max="1" width="4.25" style="1" customWidth="1"/>
    <col min="2" max="2" width="10.5" customWidth="1"/>
    <col min="3" max="3" width="8" customWidth="1"/>
    <col min="4" max="4" width="19.5" customWidth="1"/>
    <col min="5" max="5" width="49.1333333333333" customWidth="1"/>
    <col min="6" max="6" width="11.5" style="2" customWidth="1"/>
    <col min="7" max="7" width="9.38333333333333" style="2" customWidth="1"/>
    <col min="8" max="8" width="10.625" customWidth="1"/>
    <col min="9" max="9" width="9" customWidth="1"/>
    <col min="10" max="10" width="10.5" customWidth="1"/>
    <col min="11" max="11" width="10.75" customWidth="1"/>
    <col min="12" max="12" width="9.375" style="1" customWidth="1"/>
    <col min="13" max="13" width="10.375" style="2" customWidth="1"/>
    <col min="14" max="14" width="8.25" customWidth="1"/>
    <col min="15" max="15" width="10.75" style="1" customWidth="1"/>
    <col min="16" max="16" width="9.375" customWidth="1"/>
    <col min="17" max="17" width="6.75" style="3" customWidth="1"/>
  </cols>
  <sheetData>
    <row r="1" ht="63" customHeight="1" spans="1:17">
      <c r="A1" s="4" t="s">
        <v>0</v>
      </c>
      <c r="B1" s="4"/>
      <c r="C1" s="4"/>
      <c r="D1" s="4"/>
      <c r="E1" s="4"/>
      <c r="F1" s="4"/>
      <c r="G1" s="4"/>
      <c r="H1" s="4"/>
      <c r="I1" s="4"/>
      <c r="J1" s="4"/>
      <c r="K1" s="4"/>
      <c r="L1" s="4"/>
      <c r="M1" s="4"/>
      <c r="N1" s="4"/>
      <c r="O1" s="4"/>
      <c r="P1" s="4"/>
      <c r="Q1" s="5"/>
    </row>
    <row r="2" ht="29" customHeight="1" spans="1:17">
      <c r="A2" s="6"/>
      <c r="B2" s="6"/>
      <c r="C2" s="6"/>
      <c r="D2" s="6"/>
      <c r="E2" s="7">
        <v>45656</v>
      </c>
      <c r="F2" s="7"/>
      <c r="G2" s="7"/>
      <c r="H2" s="7"/>
      <c r="I2" s="7"/>
      <c r="J2" s="7"/>
      <c r="K2" s="7"/>
      <c r="L2" s="6"/>
      <c r="M2" s="6"/>
      <c r="N2" s="6"/>
      <c r="O2" s="6"/>
      <c r="P2" s="6"/>
      <c r="Q2" s="8"/>
    </row>
    <row r="3" ht="30" customHeight="1" spans="1:17">
      <c r="A3" s="9" t="s">
        <v>1</v>
      </c>
      <c r="B3" s="10" t="s">
        <v>2</v>
      </c>
      <c r="C3" s="10" t="s">
        <v>3</v>
      </c>
      <c r="D3" s="9" t="s">
        <v>4</v>
      </c>
      <c r="E3" s="9" t="s">
        <v>5</v>
      </c>
      <c r="F3" s="11" t="s">
        <v>6</v>
      </c>
      <c r="G3" s="11"/>
      <c r="H3" s="11"/>
      <c r="I3" s="11"/>
      <c r="J3" s="11"/>
      <c r="K3" s="12" t="s">
        <v>7</v>
      </c>
      <c r="L3" s="13"/>
      <c r="M3" s="13"/>
      <c r="N3" s="13"/>
      <c r="O3" s="14"/>
      <c r="P3" s="9" t="s">
        <v>8</v>
      </c>
      <c r="Q3" s="15" t="s">
        <v>9</v>
      </c>
    </row>
    <row r="4" ht="30" customHeight="1" spans="1:17">
      <c r="A4" s="9"/>
      <c r="B4" s="16"/>
      <c r="C4" s="16"/>
      <c r="D4" s="9"/>
      <c r="E4" s="9"/>
      <c r="F4" s="11" t="s">
        <v>10</v>
      </c>
      <c r="G4" s="11" t="s">
        <v>11</v>
      </c>
      <c r="H4" s="11" t="s">
        <v>12</v>
      </c>
      <c r="I4" s="11" t="s">
        <v>13</v>
      </c>
      <c r="J4" s="11" t="s">
        <v>14</v>
      </c>
      <c r="K4" s="11" t="s">
        <v>10</v>
      </c>
      <c r="L4" s="11" t="s">
        <v>11</v>
      </c>
      <c r="M4" s="11" t="s">
        <v>12</v>
      </c>
      <c r="N4" s="11" t="s">
        <v>13</v>
      </c>
      <c r="O4" s="11" t="s">
        <v>14</v>
      </c>
      <c r="P4" s="9"/>
      <c r="Q4" s="15"/>
    </row>
    <row r="5" ht="28" customHeight="1" spans="1:17">
      <c r="A5" s="17" t="s">
        <v>15</v>
      </c>
      <c r="B5" s="18"/>
      <c r="C5" s="18"/>
      <c r="D5" s="18"/>
      <c r="E5" s="19"/>
      <c r="F5" s="20">
        <f>SUM(F6:F87)</f>
        <v>12227.412</v>
      </c>
      <c r="G5" s="21">
        <f>SUM(G6:G37)</f>
        <v>2910</v>
      </c>
      <c r="H5" s="20">
        <f>SUM(H6:H49)</f>
        <v>881.962</v>
      </c>
      <c r="I5" s="21">
        <f>SUM(I6:I87)</f>
        <v>685.45</v>
      </c>
      <c r="J5" s="21">
        <f>SUM(J6:J87)</f>
        <v>7750</v>
      </c>
      <c r="K5" s="21">
        <f>SUM(K6:K87)</f>
        <v>12186.155248</v>
      </c>
      <c r="L5" s="21">
        <f>SUM(L6:L37)</f>
        <v>2889.478807</v>
      </c>
      <c r="M5" s="21">
        <f>SUM(M38:M49)</f>
        <v>881.961931</v>
      </c>
      <c r="N5" s="21">
        <f>SUM(N50:N53)</f>
        <v>665.45</v>
      </c>
      <c r="O5" s="21">
        <f>SUM(O54:O87)</f>
        <v>7749.26451</v>
      </c>
      <c r="P5" s="21">
        <f>SUM(P6:P87)</f>
        <v>41.256752</v>
      </c>
      <c r="Q5" s="15"/>
    </row>
    <row r="6" ht="28" customHeight="1" spans="1:17">
      <c r="A6" s="9">
        <v>1</v>
      </c>
      <c r="B6" s="22" t="s">
        <v>16</v>
      </c>
      <c r="C6" s="23" t="s">
        <v>17</v>
      </c>
      <c r="D6" s="23" t="s">
        <v>18</v>
      </c>
      <c r="E6" s="23" t="s">
        <v>19</v>
      </c>
      <c r="F6" s="24">
        <f t="shared" ref="F6:F8" si="0">G6</f>
        <v>25</v>
      </c>
      <c r="G6" s="25">
        <v>25</v>
      </c>
      <c r="H6" s="26"/>
      <c r="I6" s="26"/>
      <c r="J6" s="26"/>
      <c r="K6" s="26">
        <v>4.478807</v>
      </c>
      <c r="L6" s="26">
        <v>4.478807</v>
      </c>
      <c r="M6" s="27"/>
      <c r="N6" s="26"/>
      <c r="O6" s="27"/>
      <c r="P6" s="24">
        <f>F6-K6</f>
        <v>20.521193</v>
      </c>
      <c r="Q6" s="23" t="s">
        <v>18</v>
      </c>
    </row>
    <row r="7" ht="48" customHeight="1" spans="1:17">
      <c r="A7" s="9">
        <v>2</v>
      </c>
      <c r="B7" s="22"/>
      <c r="C7" s="23"/>
      <c r="D7" s="23" t="s">
        <v>20</v>
      </c>
      <c r="E7" s="23" t="s">
        <v>21</v>
      </c>
      <c r="F7" s="28">
        <v>69.9</v>
      </c>
      <c r="G7" s="25">
        <v>69.9</v>
      </c>
      <c r="H7" s="26"/>
      <c r="I7" s="26"/>
      <c r="J7" s="26"/>
      <c r="K7" s="24">
        <f t="shared" ref="K6:K45" si="1">SUM(L7:O7)</f>
        <v>69.9</v>
      </c>
      <c r="L7" s="27">
        <v>69.9</v>
      </c>
      <c r="M7" s="27"/>
      <c r="N7" s="26"/>
      <c r="O7" s="27"/>
      <c r="P7" s="24">
        <f>F7-K7</f>
        <v>0</v>
      </c>
      <c r="Q7" s="23" t="s">
        <v>22</v>
      </c>
    </row>
    <row r="8" ht="28" customHeight="1" spans="1:17">
      <c r="A8" s="9">
        <v>3</v>
      </c>
      <c r="B8" s="22"/>
      <c r="C8" s="23"/>
      <c r="D8" s="23" t="s">
        <v>23</v>
      </c>
      <c r="E8" s="23" t="s">
        <v>24</v>
      </c>
      <c r="F8" s="29">
        <f t="shared" si="0"/>
        <v>400</v>
      </c>
      <c r="G8" s="25">
        <v>400</v>
      </c>
      <c r="H8" s="24"/>
      <c r="I8" s="26"/>
      <c r="J8" s="26"/>
      <c r="K8" s="30">
        <f t="shared" si="1"/>
        <v>400</v>
      </c>
      <c r="L8" s="27">
        <v>400</v>
      </c>
      <c r="M8" s="27"/>
      <c r="N8" s="26"/>
      <c r="O8" s="27"/>
      <c r="P8" s="24">
        <f>F8-K8</f>
        <v>0</v>
      </c>
      <c r="Q8" s="23" t="s">
        <v>25</v>
      </c>
    </row>
    <row r="9" ht="28" customHeight="1" spans="1:17">
      <c r="A9" s="9">
        <v>4</v>
      </c>
      <c r="B9" s="22"/>
      <c r="C9" s="23"/>
      <c r="D9" s="23" t="s">
        <v>26</v>
      </c>
      <c r="E9" s="23" t="s">
        <v>27</v>
      </c>
      <c r="F9" s="29"/>
      <c r="G9" s="25"/>
      <c r="H9" s="24"/>
      <c r="I9" s="26"/>
      <c r="J9" s="26"/>
      <c r="K9" s="31"/>
      <c r="L9" s="27"/>
      <c r="M9" s="27"/>
      <c r="N9" s="26"/>
      <c r="O9" s="27"/>
      <c r="P9" s="24"/>
      <c r="Q9" s="23"/>
    </row>
    <row r="10" ht="28" customHeight="1" spans="1:17">
      <c r="A10" s="9">
        <v>5</v>
      </c>
      <c r="B10" s="22"/>
      <c r="C10" s="23"/>
      <c r="D10" s="23" t="s">
        <v>28</v>
      </c>
      <c r="E10" s="23" t="s">
        <v>29</v>
      </c>
      <c r="F10" s="29"/>
      <c r="G10" s="25"/>
      <c r="H10" s="24"/>
      <c r="I10" s="26"/>
      <c r="J10" s="26"/>
      <c r="K10" s="32"/>
      <c r="L10" s="27"/>
      <c r="M10" s="27"/>
      <c r="N10" s="26"/>
      <c r="O10" s="27"/>
      <c r="P10" s="24"/>
      <c r="Q10" s="23"/>
    </row>
    <row r="11" ht="28" customHeight="1" spans="1:17">
      <c r="A11" s="9">
        <v>6</v>
      </c>
      <c r="B11" s="22"/>
      <c r="C11" s="23"/>
      <c r="D11" s="23" t="s">
        <v>30</v>
      </c>
      <c r="E11" s="23" t="s">
        <v>31</v>
      </c>
      <c r="F11" s="29">
        <f t="shared" ref="F11:F25" si="2">G11</f>
        <v>60</v>
      </c>
      <c r="G11" s="25">
        <v>60</v>
      </c>
      <c r="H11" s="24"/>
      <c r="I11" s="26"/>
      <c r="J11" s="26"/>
      <c r="K11" s="24">
        <f t="shared" si="1"/>
        <v>60</v>
      </c>
      <c r="L11" s="27">
        <v>60</v>
      </c>
      <c r="M11" s="27"/>
      <c r="N11" s="26"/>
      <c r="O11" s="27"/>
      <c r="P11" s="24">
        <f t="shared" ref="P11:P45" si="3">F11-K11</f>
        <v>0</v>
      </c>
      <c r="Q11" s="23" t="s">
        <v>25</v>
      </c>
    </row>
    <row r="12" ht="28" customHeight="1" spans="1:17">
      <c r="A12" s="9">
        <v>7</v>
      </c>
      <c r="B12" s="22"/>
      <c r="C12" s="23"/>
      <c r="D12" s="23" t="s">
        <v>32</v>
      </c>
      <c r="E12" s="23" t="s">
        <v>33</v>
      </c>
      <c r="F12" s="29">
        <f t="shared" si="2"/>
        <v>40</v>
      </c>
      <c r="G12" s="25">
        <v>40</v>
      </c>
      <c r="H12" s="24"/>
      <c r="I12" s="26"/>
      <c r="J12" s="26"/>
      <c r="K12" s="24">
        <f t="shared" si="1"/>
        <v>40</v>
      </c>
      <c r="L12" s="27">
        <v>40</v>
      </c>
      <c r="M12" s="27"/>
      <c r="N12" s="26"/>
      <c r="O12" s="27"/>
      <c r="P12" s="24">
        <f t="shared" si="3"/>
        <v>0</v>
      </c>
      <c r="Q12" s="23" t="s">
        <v>25</v>
      </c>
    </row>
    <row r="13" ht="28" customHeight="1" spans="1:17">
      <c r="A13" s="9">
        <v>8</v>
      </c>
      <c r="B13" s="22"/>
      <c r="C13" s="23"/>
      <c r="D13" s="23" t="s">
        <v>34</v>
      </c>
      <c r="E13" s="23" t="s">
        <v>35</v>
      </c>
      <c r="F13" s="29">
        <f t="shared" si="2"/>
        <v>50</v>
      </c>
      <c r="G13" s="25">
        <v>50</v>
      </c>
      <c r="H13" s="24"/>
      <c r="I13" s="26"/>
      <c r="J13" s="26"/>
      <c r="K13" s="24">
        <f t="shared" si="1"/>
        <v>50</v>
      </c>
      <c r="L13" s="27">
        <v>50</v>
      </c>
      <c r="M13" s="27"/>
      <c r="N13" s="26"/>
      <c r="O13" s="27"/>
      <c r="P13" s="24">
        <f t="shared" si="3"/>
        <v>0</v>
      </c>
      <c r="Q13" s="23" t="s">
        <v>25</v>
      </c>
    </row>
    <row r="14" ht="28" customHeight="1" spans="1:17">
      <c r="A14" s="9">
        <v>9</v>
      </c>
      <c r="B14" s="22"/>
      <c r="C14" s="23"/>
      <c r="D14" s="23" t="s">
        <v>36</v>
      </c>
      <c r="E14" s="23" t="s">
        <v>37</v>
      </c>
      <c r="F14" s="29">
        <f t="shared" si="2"/>
        <v>60</v>
      </c>
      <c r="G14" s="25">
        <v>60</v>
      </c>
      <c r="H14" s="24"/>
      <c r="I14" s="26"/>
      <c r="J14" s="26"/>
      <c r="K14" s="24">
        <f t="shared" si="1"/>
        <v>60</v>
      </c>
      <c r="L14" s="27">
        <v>60</v>
      </c>
      <c r="M14" s="27"/>
      <c r="N14" s="26"/>
      <c r="O14" s="27"/>
      <c r="P14" s="24">
        <f t="shared" si="3"/>
        <v>0</v>
      </c>
      <c r="Q14" s="23" t="s">
        <v>25</v>
      </c>
    </row>
    <row r="15" ht="49" customHeight="1" spans="1:17">
      <c r="A15" s="9">
        <v>10</v>
      </c>
      <c r="B15" s="22"/>
      <c r="C15" s="23"/>
      <c r="D15" s="23" t="s">
        <v>38</v>
      </c>
      <c r="E15" s="23" t="s">
        <v>39</v>
      </c>
      <c r="F15" s="29">
        <f t="shared" si="2"/>
        <v>150</v>
      </c>
      <c r="G15" s="25">
        <v>150</v>
      </c>
      <c r="H15" s="24"/>
      <c r="I15" s="26"/>
      <c r="J15" s="26"/>
      <c r="K15" s="24">
        <f t="shared" si="1"/>
        <v>150</v>
      </c>
      <c r="L15" s="27">
        <v>150</v>
      </c>
      <c r="M15" s="27"/>
      <c r="N15" s="26"/>
      <c r="O15" s="27"/>
      <c r="P15" s="24">
        <f t="shared" si="3"/>
        <v>0</v>
      </c>
      <c r="Q15" s="23" t="s">
        <v>25</v>
      </c>
    </row>
    <row r="16" ht="60" customHeight="1" spans="1:17">
      <c r="A16" s="9">
        <v>11</v>
      </c>
      <c r="B16" s="22"/>
      <c r="C16" s="23"/>
      <c r="D16" s="23" t="s">
        <v>40</v>
      </c>
      <c r="E16" s="23" t="s">
        <v>41</v>
      </c>
      <c r="F16" s="29">
        <f t="shared" si="2"/>
        <v>100</v>
      </c>
      <c r="G16" s="25">
        <v>100</v>
      </c>
      <c r="H16" s="24"/>
      <c r="I16" s="26"/>
      <c r="J16" s="26"/>
      <c r="K16" s="24">
        <f t="shared" si="1"/>
        <v>100</v>
      </c>
      <c r="L16" s="27">
        <v>100</v>
      </c>
      <c r="M16" s="27"/>
      <c r="N16" s="26"/>
      <c r="O16" s="27"/>
      <c r="P16" s="24">
        <f t="shared" si="3"/>
        <v>0</v>
      </c>
      <c r="Q16" s="23" t="s">
        <v>25</v>
      </c>
    </row>
    <row r="17" ht="28" customHeight="1" spans="1:17">
      <c r="A17" s="9">
        <v>12</v>
      </c>
      <c r="B17" s="22"/>
      <c r="C17" s="23"/>
      <c r="D17" s="23" t="s">
        <v>42</v>
      </c>
      <c r="E17" s="23" t="s">
        <v>43</v>
      </c>
      <c r="F17" s="29">
        <f t="shared" si="2"/>
        <v>50</v>
      </c>
      <c r="G17" s="25">
        <v>50</v>
      </c>
      <c r="H17" s="24"/>
      <c r="I17" s="26"/>
      <c r="J17" s="26"/>
      <c r="K17" s="24">
        <f t="shared" si="1"/>
        <v>50</v>
      </c>
      <c r="L17" s="27">
        <v>50</v>
      </c>
      <c r="M17" s="27"/>
      <c r="N17" s="26"/>
      <c r="O17" s="27"/>
      <c r="P17" s="24">
        <f t="shared" si="3"/>
        <v>0</v>
      </c>
      <c r="Q17" s="23" t="s">
        <v>25</v>
      </c>
    </row>
    <row r="18" ht="28" customHeight="1" spans="1:17">
      <c r="A18" s="9">
        <v>13</v>
      </c>
      <c r="B18" s="22"/>
      <c r="C18" s="23"/>
      <c r="D18" s="23" t="s">
        <v>44</v>
      </c>
      <c r="E18" s="23" t="s">
        <v>45</v>
      </c>
      <c r="F18" s="29">
        <f t="shared" si="2"/>
        <v>20</v>
      </c>
      <c r="G18" s="25">
        <v>20</v>
      </c>
      <c r="H18" s="24"/>
      <c r="I18" s="26"/>
      <c r="J18" s="26"/>
      <c r="K18" s="24">
        <f t="shared" si="1"/>
        <v>20</v>
      </c>
      <c r="L18" s="27">
        <v>20</v>
      </c>
      <c r="M18" s="27"/>
      <c r="N18" s="26"/>
      <c r="O18" s="27"/>
      <c r="P18" s="24">
        <f t="shared" si="3"/>
        <v>0</v>
      </c>
      <c r="Q18" s="23" t="s">
        <v>25</v>
      </c>
    </row>
    <row r="19" ht="38" customHeight="1" spans="1:17">
      <c r="A19" s="9">
        <v>14</v>
      </c>
      <c r="B19" s="22"/>
      <c r="C19" s="23"/>
      <c r="D19" s="23" t="s">
        <v>46</v>
      </c>
      <c r="E19" s="23" t="s">
        <v>47</v>
      </c>
      <c r="F19" s="29">
        <f t="shared" si="2"/>
        <v>200</v>
      </c>
      <c r="G19" s="25">
        <v>200</v>
      </c>
      <c r="H19" s="24"/>
      <c r="I19" s="26"/>
      <c r="J19" s="26"/>
      <c r="K19" s="24">
        <f t="shared" si="1"/>
        <v>200</v>
      </c>
      <c r="L19" s="27">
        <v>200</v>
      </c>
      <c r="M19" s="27"/>
      <c r="N19" s="26"/>
      <c r="O19" s="27"/>
      <c r="P19" s="24">
        <f t="shared" si="3"/>
        <v>0</v>
      </c>
      <c r="Q19" s="23" t="s">
        <v>25</v>
      </c>
    </row>
    <row r="20" ht="28" customHeight="1" spans="1:17">
      <c r="A20" s="9">
        <v>15</v>
      </c>
      <c r="B20" s="22"/>
      <c r="C20" s="23"/>
      <c r="D20" s="23" t="s">
        <v>48</v>
      </c>
      <c r="E20" s="23" t="s">
        <v>49</v>
      </c>
      <c r="F20" s="29">
        <f t="shared" si="2"/>
        <v>30</v>
      </c>
      <c r="G20" s="25">
        <v>30</v>
      </c>
      <c r="H20" s="24"/>
      <c r="I20" s="26"/>
      <c r="J20" s="26"/>
      <c r="K20" s="24">
        <f t="shared" si="1"/>
        <v>30</v>
      </c>
      <c r="L20" s="27">
        <v>30</v>
      </c>
      <c r="M20" s="27"/>
      <c r="N20" s="26"/>
      <c r="O20" s="27"/>
      <c r="P20" s="24">
        <f t="shared" si="3"/>
        <v>0</v>
      </c>
      <c r="Q20" s="23" t="s">
        <v>25</v>
      </c>
    </row>
    <row r="21" ht="28" customHeight="1" spans="1:17">
      <c r="A21" s="9">
        <v>16</v>
      </c>
      <c r="B21" s="22"/>
      <c r="C21" s="23" t="s">
        <v>17</v>
      </c>
      <c r="D21" s="23" t="s">
        <v>50</v>
      </c>
      <c r="E21" s="23" t="s">
        <v>51</v>
      </c>
      <c r="F21" s="29">
        <f t="shared" si="2"/>
        <v>585</v>
      </c>
      <c r="G21" s="25">
        <v>585</v>
      </c>
      <c r="H21" s="24"/>
      <c r="I21" s="26"/>
      <c r="J21" s="26"/>
      <c r="K21" s="24">
        <f t="shared" si="1"/>
        <v>585</v>
      </c>
      <c r="L21" s="27">
        <f>468+117</f>
        <v>585</v>
      </c>
      <c r="M21" s="27"/>
      <c r="N21" s="26"/>
      <c r="O21" s="27"/>
      <c r="P21" s="24">
        <f t="shared" si="3"/>
        <v>0</v>
      </c>
      <c r="Q21" s="23" t="s">
        <v>25</v>
      </c>
    </row>
    <row r="22" ht="28" customHeight="1" spans="1:17">
      <c r="A22" s="9">
        <v>17</v>
      </c>
      <c r="B22" s="22"/>
      <c r="C22" s="23"/>
      <c r="D22" s="23" t="s">
        <v>52</v>
      </c>
      <c r="E22" s="23" t="s">
        <v>53</v>
      </c>
      <c r="F22" s="24">
        <f t="shared" si="2"/>
        <v>100</v>
      </c>
      <c r="G22" s="25">
        <v>100</v>
      </c>
      <c r="H22" s="24"/>
      <c r="I22" s="26"/>
      <c r="J22" s="26"/>
      <c r="K22" s="24">
        <f t="shared" si="1"/>
        <v>100</v>
      </c>
      <c r="L22" s="27">
        <v>100</v>
      </c>
      <c r="M22" s="27"/>
      <c r="N22" s="26"/>
      <c r="O22" s="27"/>
      <c r="P22" s="24">
        <f t="shared" si="3"/>
        <v>0</v>
      </c>
      <c r="Q22" s="23" t="s">
        <v>54</v>
      </c>
    </row>
    <row r="23" ht="28" customHeight="1" spans="1:17">
      <c r="A23" s="9">
        <v>18</v>
      </c>
      <c r="B23" s="22"/>
      <c r="C23" s="23"/>
      <c r="D23" s="23" t="s">
        <v>55</v>
      </c>
      <c r="E23" s="23" t="s">
        <v>56</v>
      </c>
      <c r="F23" s="24">
        <f t="shared" si="2"/>
        <v>70</v>
      </c>
      <c r="G23" s="29">
        <v>70</v>
      </c>
      <c r="H23" s="24"/>
      <c r="I23" s="26"/>
      <c r="J23" s="26"/>
      <c r="K23" s="24">
        <f t="shared" si="1"/>
        <v>70</v>
      </c>
      <c r="L23" s="27">
        <v>70</v>
      </c>
      <c r="M23" s="27"/>
      <c r="N23" s="26"/>
      <c r="O23" s="27"/>
      <c r="P23" s="24">
        <f t="shared" si="3"/>
        <v>0</v>
      </c>
      <c r="Q23" s="23" t="s">
        <v>57</v>
      </c>
    </row>
    <row r="24" ht="28" customHeight="1" spans="1:17">
      <c r="A24" s="9">
        <v>19</v>
      </c>
      <c r="B24" s="22"/>
      <c r="C24" s="23"/>
      <c r="D24" s="23" t="s">
        <v>58</v>
      </c>
      <c r="E24" s="33" t="s">
        <v>59</v>
      </c>
      <c r="F24" s="24">
        <f t="shared" si="2"/>
        <v>50</v>
      </c>
      <c r="G24" s="29">
        <v>50</v>
      </c>
      <c r="H24" s="24"/>
      <c r="I24" s="26"/>
      <c r="J24" s="26"/>
      <c r="K24" s="24">
        <f t="shared" si="1"/>
        <v>50</v>
      </c>
      <c r="L24" s="27">
        <v>50</v>
      </c>
      <c r="M24" s="27"/>
      <c r="N24" s="26"/>
      <c r="O24" s="27"/>
      <c r="P24" s="24">
        <f t="shared" si="3"/>
        <v>0</v>
      </c>
      <c r="Q24" s="23" t="s">
        <v>57</v>
      </c>
    </row>
    <row r="25" ht="43" customHeight="1" spans="1:17">
      <c r="A25" s="9">
        <v>20</v>
      </c>
      <c r="B25" s="22"/>
      <c r="C25" s="23"/>
      <c r="D25" s="23" t="s">
        <v>60</v>
      </c>
      <c r="E25" s="23" t="s">
        <v>61</v>
      </c>
      <c r="F25" s="24">
        <f t="shared" si="2"/>
        <v>40</v>
      </c>
      <c r="G25" s="29">
        <v>40</v>
      </c>
      <c r="H25" s="24"/>
      <c r="I25" s="26"/>
      <c r="J25" s="26"/>
      <c r="K25" s="24">
        <f t="shared" si="1"/>
        <v>40</v>
      </c>
      <c r="L25" s="27">
        <v>40</v>
      </c>
      <c r="M25" s="27"/>
      <c r="N25" s="26"/>
      <c r="O25" s="27"/>
      <c r="P25" s="24">
        <f t="shared" si="3"/>
        <v>0</v>
      </c>
      <c r="Q25" s="23" t="s">
        <v>54</v>
      </c>
    </row>
    <row r="26" ht="28" customHeight="1" spans="1:17">
      <c r="A26" s="9">
        <v>21</v>
      </c>
      <c r="B26" s="22"/>
      <c r="C26" s="23"/>
      <c r="D26" s="23" t="s">
        <v>62</v>
      </c>
      <c r="E26" s="23" t="s">
        <v>63</v>
      </c>
      <c r="F26" s="24">
        <v>50</v>
      </c>
      <c r="G26" s="29">
        <v>50</v>
      </c>
      <c r="H26" s="24"/>
      <c r="I26" s="26"/>
      <c r="J26" s="26"/>
      <c r="K26" s="24">
        <f t="shared" si="1"/>
        <v>50</v>
      </c>
      <c r="L26" s="27">
        <v>50</v>
      </c>
      <c r="M26" s="27"/>
      <c r="N26" s="26"/>
      <c r="O26" s="27"/>
      <c r="P26" s="24">
        <f t="shared" si="3"/>
        <v>0</v>
      </c>
      <c r="Q26" s="23" t="s">
        <v>57</v>
      </c>
    </row>
    <row r="27" ht="28" customHeight="1" spans="1:17">
      <c r="A27" s="9">
        <v>22</v>
      </c>
      <c r="B27" s="22"/>
      <c r="C27" s="23"/>
      <c r="D27" s="23" t="s">
        <v>64</v>
      </c>
      <c r="E27" s="23" t="s">
        <v>65</v>
      </c>
      <c r="F27" s="24">
        <f t="shared" ref="F27:F35" si="4">G27</f>
        <v>25</v>
      </c>
      <c r="G27" s="29">
        <v>25</v>
      </c>
      <c r="H27" s="24"/>
      <c r="I27" s="26"/>
      <c r="J27" s="26"/>
      <c r="K27" s="24">
        <f t="shared" si="1"/>
        <v>25</v>
      </c>
      <c r="L27" s="27">
        <v>25</v>
      </c>
      <c r="M27" s="27"/>
      <c r="N27" s="26"/>
      <c r="O27" s="27"/>
      <c r="P27" s="24">
        <f t="shared" si="3"/>
        <v>0</v>
      </c>
      <c r="Q27" s="23" t="s">
        <v>54</v>
      </c>
    </row>
    <row r="28" ht="28" customHeight="1" spans="1:17">
      <c r="A28" s="9">
        <v>23</v>
      </c>
      <c r="B28" s="22"/>
      <c r="C28" s="23"/>
      <c r="D28" s="23" t="s">
        <v>66</v>
      </c>
      <c r="E28" s="23" t="s">
        <v>67</v>
      </c>
      <c r="F28" s="24">
        <f t="shared" si="4"/>
        <v>30</v>
      </c>
      <c r="G28" s="29">
        <v>30</v>
      </c>
      <c r="H28" s="24"/>
      <c r="I28" s="26"/>
      <c r="J28" s="26"/>
      <c r="K28" s="24">
        <v>30</v>
      </c>
      <c r="L28" s="27">
        <v>30</v>
      </c>
      <c r="M28" s="27"/>
      <c r="N28" s="26"/>
      <c r="O28" s="27"/>
      <c r="P28" s="24">
        <f t="shared" si="3"/>
        <v>0</v>
      </c>
      <c r="Q28" s="23" t="s">
        <v>57</v>
      </c>
    </row>
    <row r="29" ht="28" customHeight="1" spans="1:17">
      <c r="A29" s="9">
        <v>24</v>
      </c>
      <c r="B29" s="22"/>
      <c r="C29" s="23"/>
      <c r="D29" s="23" t="s">
        <v>68</v>
      </c>
      <c r="E29" s="23" t="s">
        <v>69</v>
      </c>
      <c r="F29" s="24">
        <f t="shared" si="4"/>
        <v>150</v>
      </c>
      <c r="G29" s="29">
        <v>150</v>
      </c>
      <c r="H29" s="24"/>
      <c r="I29" s="26"/>
      <c r="J29" s="26"/>
      <c r="K29" s="24">
        <f t="shared" si="1"/>
        <v>150</v>
      </c>
      <c r="L29" s="27">
        <v>150</v>
      </c>
      <c r="M29" s="27"/>
      <c r="N29" s="26"/>
      <c r="O29" s="27"/>
      <c r="P29" s="24">
        <f t="shared" si="3"/>
        <v>0</v>
      </c>
      <c r="Q29" s="23" t="s">
        <v>57</v>
      </c>
    </row>
    <row r="30" ht="28" customHeight="1" spans="1:17">
      <c r="A30" s="9">
        <v>25</v>
      </c>
      <c r="B30" s="22"/>
      <c r="C30" s="23"/>
      <c r="D30" s="23" t="s">
        <v>70</v>
      </c>
      <c r="E30" s="23" t="s">
        <v>71</v>
      </c>
      <c r="F30" s="24">
        <f t="shared" si="4"/>
        <v>45</v>
      </c>
      <c r="G30" s="29">
        <v>45</v>
      </c>
      <c r="H30" s="24"/>
      <c r="I30" s="26"/>
      <c r="J30" s="26"/>
      <c r="K30" s="24">
        <f t="shared" si="1"/>
        <v>45</v>
      </c>
      <c r="L30" s="27">
        <v>45</v>
      </c>
      <c r="M30" s="27"/>
      <c r="N30" s="26"/>
      <c r="O30" s="27"/>
      <c r="P30" s="24">
        <f t="shared" si="3"/>
        <v>0</v>
      </c>
      <c r="Q30" s="23" t="s">
        <v>57</v>
      </c>
    </row>
    <row r="31" ht="28" customHeight="1" spans="1:17">
      <c r="A31" s="9">
        <v>26</v>
      </c>
      <c r="B31" s="22"/>
      <c r="C31" s="23"/>
      <c r="D31" s="23" t="s">
        <v>72</v>
      </c>
      <c r="E31" s="23" t="s">
        <v>73</v>
      </c>
      <c r="F31" s="24">
        <f t="shared" si="4"/>
        <v>15</v>
      </c>
      <c r="G31" s="29">
        <v>15</v>
      </c>
      <c r="H31" s="24"/>
      <c r="I31" s="26"/>
      <c r="J31" s="26"/>
      <c r="K31" s="24">
        <f t="shared" si="1"/>
        <v>15</v>
      </c>
      <c r="L31" s="27">
        <v>15</v>
      </c>
      <c r="M31" s="27"/>
      <c r="N31" s="26"/>
      <c r="O31" s="27"/>
      <c r="P31" s="24">
        <f t="shared" si="3"/>
        <v>0</v>
      </c>
      <c r="Q31" s="23" t="s">
        <v>57</v>
      </c>
    </row>
    <row r="32" ht="28" customHeight="1" spans="1:17">
      <c r="A32" s="9">
        <v>27</v>
      </c>
      <c r="B32" s="22"/>
      <c r="C32" s="23"/>
      <c r="D32" s="34" t="s">
        <v>74</v>
      </c>
      <c r="E32" s="34" t="s">
        <v>75</v>
      </c>
      <c r="F32" s="28">
        <v>30.1</v>
      </c>
      <c r="G32" s="25">
        <v>30.1</v>
      </c>
      <c r="H32" s="28"/>
      <c r="I32" s="26"/>
      <c r="J32" s="26"/>
      <c r="K32" s="24">
        <f t="shared" si="1"/>
        <v>30.1</v>
      </c>
      <c r="L32" s="27">
        <v>30.1</v>
      </c>
      <c r="M32" s="27"/>
      <c r="N32" s="26"/>
      <c r="O32" s="27"/>
      <c r="P32" s="24">
        <f t="shared" si="3"/>
        <v>0</v>
      </c>
      <c r="Q32" s="23" t="s">
        <v>57</v>
      </c>
    </row>
    <row r="33" ht="28" customHeight="1" spans="1:17">
      <c r="A33" s="9">
        <v>28</v>
      </c>
      <c r="B33" s="22"/>
      <c r="C33" s="23"/>
      <c r="D33" s="34" t="s">
        <v>76</v>
      </c>
      <c r="E33" s="34" t="s">
        <v>77</v>
      </c>
      <c r="F33" s="28">
        <f t="shared" si="4"/>
        <v>65</v>
      </c>
      <c r="G33" s="25">
        <v>65</v>
      </c>
      <c r="H33" s="28"/>
      <c r="I33" s="26"/>
      <c r="J33" s="26"/>
      <c r="K33" s="24">
        <f t="shared" si="1"/>
        <v>65</v>
      </c>
      <c r="L33" s="27">
        <v>65</v>
      </c>
      <c r="M33" s="27"/>
      <c r="N33" s="26"/>
      <c r="O33" s="27"/>
      <c r="P33" s="24">
        <f t="shared" si="3"/>
        <v>0</v>
      </c>
      <c r="Q33" s="23" t="s">
        <v>57</v>
      </c>
    </row>
    <row r="34" ht="28" customHeight="1" spans="1:17">
      <c r="A34" s="9">
        <v>29</v>
      </c>
      <c r="B34" s="22"/>
      <c r="C34" s="23"/>
      <c r="D34" s="34" t="s">
        <v>78</v>
      </c>
      <c r="E34" s="34" t="s">
        <v>79</v>
      </c>
      <c r="F34" s="28">
        <f t="shared" si="4"/>
        <v>50</v>
      </c>
      <c r="G34" s="25">
        <v>50</v>
      </c>
      <c r="H34" s="28"/>
      <c r="I34" s="26"/>
      <c r="J34" s="26"/>
      <c r="K34" s="24">
        <f t="shared" si="1"/>
        <v>50</v>
      </c>
      <c r="L34" s="27">
        <v>50</v>
      </c>
      <c r="M34" s="27"/>
      <c r="N34" s="26"/>
      <c r="O34" s="27"/>
      <c r="P34" s="24">
        <f t="shared" si="3"/>
        <v>0</v>
      </c>
      <c r="Q34" s="23" t="s">
        <v>54</v>
      </c>
    </row>
    <row r="35" ht="25" customHeight="1" spans="1:17">
      <c r="A35" s="9">
        <v>30</v>
      </c>
      <c r="B35" s="22"/>
      <c r="C35" s="23"/>
      <c r="D35" s="34" t="s">
        <v>80</v>
      </c>
      <c r="E35" s="34" t="s">
        <v>81</v>
      </c>
      <c r="F35" s="28">
        <f t="shared" si="4"/>
        <v>81</v>
      </c>
      <c r="G35" s="25">
        <v>81</v>
      </c>
      <c r="H35" s="28"/>
      <c r="I35" s="35"/>
      <c r="J35" s="35"/>
      <c r="K35" s="24">
        <f t="shared" si="1"/>
        <v>81</v>
      </c>
      <c r="L35" s="27">
        <v>81</v>
      </c>
      <c r="M35" s="29"/>
      <c r="N35" s="35"/>
      <c r="O35" s="36"/>
      <c r="P35" s="24">
        <f t="shared" si="3"/>
        <v>0</v>
      </c>
      <c r="Q35" s="23" t="s">
        <v>57</v>
      </c>
    </row>
    <row r="36" ht="42" customHeight="1" spans="1:17">
      <c r="A36" s="9">
        <v>31</v>
      </c>
      <c r="B36" s="37" t="s">
        <v>82</v>
      </c>
      <c r="C36" s="23" t="s">
        <v>17</v>
      </c>
      <c r="D36" s="38" t="s">
        <v>83</v>
      </c>
      <c r="E36" s="38" t="s">
        <v>84</v>
      </c>
      <c r="F36" s="25">
        <v>222</v>
      </c>
      <c r="G36" s="25">
        <v>222</v>
      </c>
      <c r="H36" s="28"/>
      <c r="I36" s="35"/>
      <c r="J36" s="35"/>
      <c r="K36" s="24">
        <f t="shared" si="1"/>
        <v>222</v>
      </c>
      <c r="L36" s="27">
        <v>222</v>
      </c>
      <c r="M36" s="29"/>
      <c r="N36" s="35"/>
      <c r="O36" s="36"/>
      <c r="P36" s="24">
        <f t="shared" si="3"/>
        <v>0</v>
      </c>
      <c r="Q36" s="23" t="s">
        <v>25</v>
      </c>
    </row>
    <row r="37" ht="36" customHeight="1" spans="1:17">
      <c r="A37" s="9">
        <v>32</v>
      </c>
      <c r="B37" s="39"/>
      <c r="C37" s="23"/>
      <c r="D37" s="38" t="s">
        <v>85</v>
      </c>
      <c r="E37" s="38" t="s">
        <v>86</v>
      </c>
      <c r="F37" s="28">
        <v>47</v>
      </c>
      <c r="G37" s="25">
        <v>47</v>
      </c>
      <c r="H37" s="25"/>
      <c r="I37" s="26"/>
      <c r="J37" s="26"/>
      <c r="K37" s="24">
        <v>47</v>
      </c>
      <c r="L37" s="27">
        <v>47</v>
      </c>
      <c r="M37" s="27"/>
      <c r="N37" s="26"/>
      <c r="O37" s="27"/>
      <c r="P37" s="24">
        <f t="shared" si="3"/>
        <v>0</v>
      </c>
      <c r="Q37" s="23" t="s">
        <v>57</v>
      </c>
    </row>
    <row r="38" s="1" customFormat="1" ht="24" customHeight="1" spans="1:17">
      <c r="A38" s="9">
        <v>33</v>
      </c>
      <c r="B38" s="40" t="s">
        <v>87</v>
      </c>
      <c r="C38" s="41" t="s">
        <v>17</v>
      </c>
      <c r="D38" s="38" t="s">
        <v>88</v>
      </c>
      <c r="E38" s="38" t="s">
        <v>89</v>
      </c>
      <c r="F38" s="25">
        <f>170-9.613594</f>
        <v>160.386406</v>
      </c>
      <c r="G38" s="25"/>
      <c r="H38" s="25">
        <f>170-9.613594</f>
        <v>160.386406</v>
      </c>
      <c r="I38" s="36"/>
      <c r="J38" s="36"/>
      <c r="K38" s="24">
        <f t="shared" si="1"/>
        <v>160.386337</v>
      </c>
      <c r="L38" s="36"/>
      <c r="M38" s="42">
        <f>44.5443+43.847366+39.420842+32.573829</f>
        <v>160.386337</v>
      </c>
      <c r="N38" s="36"/>
      <c r="O38" s="36"/>
      <c r="P38" s="24">
        <v>6.9e-5</v>
      </c>
      <c r="Q38" s="43" t="s">
        <v>25</v>
      </c>
    </row>
    <row r="39" s="1" customFormat="1" ht="24" customHeight="1" spans="1:17">
      <c r="A39" s="9">
        <v>34</v>
      </c>
      <c r="B39" s="44"/>
      <c r="C39" s="41"/>
      <c r="D39" s="38" t="s">
        <v>90</v>
      </c>
      <c r="E39" s="38" t="s">
        <v>91</v>
      </c>
      <c r="F39" s="25">
        <f>H39</f>
        <v>16</v>
      </c>
      <c r="G39" s="25"/>
      <c r="H39" s="25">
        <v>16</v>
      </c>
      <c r="I39" s="36"/>
      <c r="J39" s="36"/>
      <c r="K39" s="24">
        <f t="shared" si="1"/>
        <v>16</v>
      </c>
      <c r="L39" s="36"/>
      <c r="M39" s="29">
        <v>16</v>
      </c>
      <c r="N39" s="36"/>
      <c r="O39" s="36"/>
      <c r="P39" s="24">
        <f t="shared" si="3"/>
        <v>0</v>
      </c>
      <c r="Q39" s="43" t="s">
        <v>57</v>
      </c>
    </row>
    <row r="40" s="1" customFormat="1" ht="24" customHeight="1" spans="1:17">
      <c r="A40" s="9">
        <v>35</v>
      </c>
      <c r="B40" s="44"/>
      <c r="C40" s="41"/>
      <c r="D40" s="38" t="s">
        <v>92</v>
      </c>
      <c r="E40" s="38" t="s">
        <v>93</v>
      </c>
      <c r="F40" s="25">
        <f>H40</f>
        <v>60</v>
      </c>
      <c r="G40" s="25"/>
      <c r="H40" s="25">
        <v>60</v>
      </c>
      <c r="I40" s="36"/>
      <c r="J40" s="36"/>
      <c r="K40" s="24">
        <f t="shared" si="1"/>
        <v>60</v>
      </c>
      <c r="L40" s="36"/>
      <c r="M40" s="29">
        <v>60</v>
      </c>
      <c r="N40" s="36"/>
      <c r="O40" s="36"/>
      <c r="P40" s="24">
        <f t="shared" si="3"/>
        <v>0</v>
      </c>
      <c r="Q40" s="43" t="s">
        <v>25</v>
      </c>
    </row>
    <row r="41" s="1" customFormat="1" ht="24" customHeight="1" spans="1:17">
      <c r="A41" s="9">
        <v>36</v>
      </c>
      <c r="B41" s="44"/>
      <c r="C41" s="41"/>
      <c r="D41" s="38" t="s">
        <v>94</v>
      </c>
      <c r="E41" s="38" t="s">
        <v>95</v>
      </c>
      <c r="F41" s="25">
        <f>H41</f>
        <v>40</v>
      </c>
      <c r="G41" s="25"/>
      <c r="H41" s="25">
        <v>40</v>
      </c>
      <c r="I41" s="36"/>
      <c r="J41" s="36"/>
      <c r="K41" s="24">
        <f t="shared" si="1"/>
        <v>40</v>
      </c>
      <c r="L41" s="36"/>
      <c r="M41" s="29">
        <v>40</v>
      </c>
      <c r="N41" s="36"/>
      <c r="O41" s="36"/>
      <c r="P41" s="24">
        <f t="shared" si="3"/>
        <v>0</v>
      </c>
      <c r="Q41" s="43" t="s">
        <v>25</v>
      </c>
    </row>
    <row r="42" s="1" customFormat="1" ht="24" customHeight="1" spans="1:17">
      <c r="A42" s="9">
        <v>37</v>
      </c>
      <c r="B42" s="44"/>
      <c r="C42" s="41"/>
      <c r="D42" s="38" t="s">
        <v>96</v>
      </c>
      <c r="E42" s="38" t="s">
        <v>97</v>
      </c>
      <c r="F42" s="25">
        <f>H42</f>
        <v>50</v>
      </c>
      <c r="G42" s="25"/>
      <c r="H42" s="25">
        <v>50</v>
      </c>
      <c r="I42" s="36"/>
      <c r="J42" s="36"/>
      <c r="K42" s="24">
        <f t="shared" si="1"/>
        <v>50</v>
      </c>
      <c r="L42" s="36"/>
      <c r="M42" s="29">
        <v>50</v>
      </c>
      <c r="N42" s="36"/>
      <c r="O42" s="36"/>
      <c r="P42" s="24">
        <f t="shared" si="3"/>
        <v>0</v>
      </c>
      <c r="Q42" s="43" t="s">
        <v>25</v>
      </c>
    </row>
    <row r="43" s="1" customFormat="1" ht="24" customHeight="1" spans="1:17">
      <c r="A43" s="9">
        <v>38</v>
      </c>
      <c r="B43" s="44"/>
      <c r="C43" s="41"/>
      <c r="D43" s="38" t="s">
        <v>98</v>
      </c>
      <c r="E43" s="38" t="s">
        <v>99</v>
      </c>
      <c r="F43" s="25">
        <f>H43</f>
        <v>50</v>
      </c>
      <c r="G43" s="25"/>
      <c r="H43" s="25">
        <v>50</v>
      </c>
      <c r="I43" s="36"/>
      <c r="J43" s="36"/>
      <c r="K43" s="24">
        <f t="shared" si="1"/>
        <v>50</v>
      </c>
      <c r="L43" s="36"/>
      <c r="M43" s="29">
        <v>50</v>
      </c>
      <c r="N43" s="36"/>
      <c r="O43" s="36"/>
      <c r="P43" s="24">
        <f t="shared" si="3"/>
        <v>0</v>
      </c>
      <c r="Q43" s="43" t="s">
        <v>25</v>
      </c>
    </row>
    <row r="44" s="1" customFormat="1" ht="47" customHeight="1" spans="1:17">
      <c r="A44" s="9">
        <v>39</v>
      </c>
      <c r="B44" s="44"/>
      <c r="C44" s="41"/>
      <c r="D44" s="38" t="s">
        <v>100</v>
      </c>
      <c r="E44" s="38" t="s">
        <v>101</v>
      </c>
      <c r="F44" s="25">
        <v>92</v>
      </c>
      <c r="G44" s="28"/>
      <c r="H44" s="25">
        <v>92</v>
      </c>
      <c r="I44" s="36"/>
      <c r="J44" s="36"/>
      <c r="K44" s="24">
        <f t="shared" si="1"/>
        <v>92</v>
      </c>
      <c r="L44" s="36"/>
      <c r="M44" s="29">
        <v>92</v>
      </c>
      <c r="N44" s="36"/>
      <c r="O44" s="36"/>
      <c r="P44" s="24">
        <f t="shared" si="3"/>
        <v>0</v>
      </c>
      <c r="Q44" s="43" t="s">
        <v>25</v>
      </c>
    </row>
    <row r="45" s="1" customFormat="1" ht="44" customHeight="1" spans="1:17">
      <c r="A45" s="9">
        <v>40</v>
      </c>
      <c r="B45" s="44"/>
      <c r="C45" s="41"/>
      <c r="D45" s="38" t="s">
        <v>102</v>
      </c>
      <c r="E45" s="38" t="s">
        <v>103</v>
      </c>
      <c r="F45" s="25">
        <v>98</v>
      </c>
      <c r="G45" s="25"/>
      <c r="H45" s="25">
        <v>98</v>
      </c>
      <c r="I45" s="36"/>
      <c r="J45" s="36"/>
      <c r="K45" s="29">
        <f t="shared" si="1"/>
        <v>98</v>
      </c>
      <c r="L45" s="36"/>
      <c r="M45" s="29">
        <v>98</v>
      </c>
      <c r="N45" s="36"/>
      <c r="O45" s="36"/>
      <c r="P45" s="24">
        <f t="shared" si="3"/>
        <v>0</v>
      </c>
      <c r="Q45" s="43" t="s">
        <v>25</v>
      </c>
    </row>
    <row r="46" customFormat="1" ht="50" customHeight="1" spans="1:17">
      <c r="A46" s="9">
        <v>41</v>
      </c>
      <c r="B46" s="45"/>
      <c r="C46" s="46"/>
      <c r="D46" s="38" t="s">
        <v>104</v>
      </c>
      <c r="E46" s="38"/>
      <c r="F46" s="28">
        <v>9.613594</v>
      </c>
      <c r="G46" s="28"/>
      <c r="H46" s="28">
        <v>9.613594</v>
      </c>
      <c r="I46" s="35"/>
      <c r="J46" s="35"/>
      <c r="K46" s="28">
        <v>9.613594</v>
      </c>
      <c r="L46" s="36"/>
      <c r="M46" s="28">
        <v>9.613594</v>
      </c>
      <c r="N46" s="35"/>
      <c r="O46" s="36"/>
      <c r="P46" s="24">
        <v>0</v>
      </c>
      <c r="Q46" s="23"/>
    </row>
    <row r="47" ht="50" customHeight="1" spans="1:17">
      <c r="A47" s="9">
        <v>42</v>
      </c>
      <c r="B47" s="47" t="s">
        <v>87</v>
      </c>
      <c r="C47" s="23" t="s">
        <v>105</v>
      </c>
      <c r="D47" s="38" t="s">
        <v>106</v>
      </c>
      <c r="E47" s="38" t="s">
        <v>107</v>
      </c>
      <c r="F47" s="28">
        <f>H47</f>
        <v>73.962</v>
      </c>
      <c r="G47" s="28"/>
      <c r="H47" s="25">
        <v>73.962</v>
      </c>
      <c r="I47" s="35"/>
      <c r="J47" s="35"/>
      <c r="K47" s="24">
        <f t="shared" ref="K47:K69" si="5">SUM(L47:O47)</f>
        <v>73.962</v>
      </c>
      <c r="L47" s="36"/>
      <c r="M47" s="29">
        <v>73.962</v>
      </c>
      <c r="N47" s="35"/>
      <c r="O47" s="36"/>
      <c r="P47" s="24">
        <f t="shared" ref="P47:P88" si="6">F47-K47</f>
        <v>0</v>
      </c>
      <c r="Q47" s="23" t="s">
        <v>108</v>
      </c>
    </row>
    <row r="48" ht="50" customHeight="1" spans="1:17">
      <c r="A48" s="9">
        <v>43</v>
      </c>
      <c r="B48" s="22" t="s">
        <v>109</v>
      </c>
      <c r="C48" s="23"/>
      <c r="D48" s="38" t="s">
        <v>110</v>
      </c>
      <c r="E48" s="38"/>
      <c r="F48" s="28">
        <v>32</v>
      </c>
      <c r="G48" s="28"/>
      <c r="H48" s="28">
        <v>32</v>
      </c>
      <c r="I48" s="48"/>
      <c r="J48" s="35"/>
      <c r="K48" s="24">
        <f t="shared" si="5"/>
        <v>32</v>
      </c>
      <c r="L48" s="36"/>
      <c r="M48" s="29">
        <v>32</v>
      </c>
      <c r="N48" s="35"/>
      <c r="O48" s="36"/>
      <c r="P48" s="24">
        <f t="shared" si="6"/>
        <v>0</v>
      </c>
      <c r="Q48" s="23" t="s">
        <v>108</v>
      </c>
    </row>
    <row r="49" ht="26" customHeight="1" spans="1:17">
      <c r="A49" s="9">
        <v>44</v>
      </c>
      <c r="B49" s="47" t="s">
        <v>111</v>
      </c>
      <c r="C49" s="23" t="s">
        <v>112</v>
      </c>
      <c r="D49" s="38" t="s">
        <v>113</v>
      </c>
      <c r="E49" s="38" t="s">
        <v>114</v>
      </c>
      <c r="F49" s="28">
        <v>200</v>
      </c>
      <c r="G49" s="28"/>
      <c r="H49" s="28">
        <v>200</v>
      </c>
      <c r="I49" s="35"/>
      <c r="J49" s="35"/>
      <c r="K49" s="24">
        <f t="shared" si="5"/>
        <v>200</v>
      </c>
      <c r="L49" s="36"/>
      <c r="M49" s="29">
        <v>200</v>
      </c>
      <c r="N49" s="35"/>
      <c r="O49" s="36"/>
      <c r="P49" s="24">
        <f t="shared" si="6"/>
        <v>0</v>
      </c>
      <c r="Q49" s="23" t="s">
        <v>57</v>
      </c>
    </row>
    <row r="50" ht="31" customHeight="1" spans="1:17">
      <c r="A50" s="9">
        <v>45</v>
      </c>
      <c r="B50" s="47" t="s">
        <v>115</v>
      </c>
      <c r="C50" s="49" t="s">
        <v>116</v>
      </c>
      <c r="D50" s="50" t="s">
        <v>117</v>
      </c>
      <c r="E50" s="38" t="s">
        <v>118</v>
      </c>
      <c r="F50" s="28">
        <v>158.87</v>
      </c>
      <c r="G50" s="25"/>
      <c r="H50" s="51"/>
      <c r="I50" s="29">
        <v>158.87</v>
      </c>
      <c r="J50" s="35"/>
      <c r="K50" s="24">
        <f t="shared" si="5"/>
        <v>158.87</v>
      </c>
      <c r="L50" s="36"/>
      <c r="M50" s="29"/>
      <c r="N50" s="24">
        <v>158.87</v>
      </c>
      <c r="O50" s="36"/>
      <c r="P50" s="24">
        <f t="shared" si="6"/>
        <v>0</v>
      </c>
      <c r="Q50" s="23" t="s">
        <v>57</v>
      </c>
    </row>
    <row r="51" ht="26" customHeight="1" spans="1:17">
      <c r="A51" s="9">
        <v>46</v>
      </c>
      <c r="B51" s="47" t="s">
        <v>119</v>
      </c>
      <c r="C51" s="23" t="s">
        <v>17</v>
      </c>
      <c r="D51" s="52" t="s">
        <v>120</v>
      </c>
      <c r="E51" s="53" t="s">
        <v>121</v>
      </c>
      <c r="F51" s="28">
        <v>171.45</v>
      </c>
      <c r="G51" s="25"/>
      <c r="H51" s="51"/>
      <c r="I51" s="29">
        <v>171.45</v>
      </c>
      <c r="J51" s="35"/>
      <c r="K51" s="24">
        <v>171.45</v>
      </c>
      <c r="L51" s="36"/>
      <c r="M51" s="29"/>
      <c r="N51" s="24">
        <v>171.45</v>
      </c>
      <c r="O51" s="36"/>
      <c r="P51" s="24">
        <f t="shared" si="6"/>
        <v>0</v>
      </c>
      <c r="Q51" s="23" t="s">
        <v>57</v>
      </c>
    </row>
    <row r="52" ht="26" customHeight="1" spans="1:17">
      <c r="A52" s="9">
        <v>47</v>
      </c>
      <c r="B52" s="37" t="s">
        <v>122</v>
      </c>
      <c r="C52" s="23"/>
      <c r="D52" s="54" t="s">
        <v>123</v>
      </c>
      <c r="E52" s="53" t="s">
        <v>124</v>
      </c>
      <c r="F52" s="25">
        <v>295.13</v>
      </c>
      <c r="G52" s="25"/>
      <c r="H52" s="51"/>
      <c r="I52" s="24">
        <v>295.13</v>
      </c>
      <c r="J52" s="35"/>
      <c r="K52" s="24">
        <f t="shared" si="5"/>
        <v>275.13</v>
      </c>
      <c r="L52" s="36"/>
      <c r="M52" s="29"/>
      <c r="N52" s="24">
        <f>255.13+20</f>
        <v>275.13</v>
      </c>
      <c r="O52" s="36"/>
      <c r="P52" s="24">
        <f t="shared" si="6"/>
        <v>20</v>
      </c>
      <c r="Q52" s="23" t="s">
        <v>25</v>
      </c>
    </row>
    <row r="53" ht="30" customHeight="1" spans="1:17">
      <c r="A53" s="9">
        <v>48</v>
      </c>
      <c r="B53" s="39"/>
      <c r="C53" s="55" t="s">
        <v>125</v>
      </c>
      <c r="D53" s="54" t="s">
        <v>123</v>
      </c>
      <c r="E53" s="53" t="s">
        <v>124</v>
      </c>
      <c r="F53" s="25">
        <v>60</v>
      </c>
      <c r="G53" s="25"/>
      <c r="H53" s="51"/>
      <c r="I53" s="24">
        <v>60</v>
      </c>
      <c r="J53" s="24"/>
      <c r="K53" s="24">
        <f t="shared" si="5"/>
        <v>60</v>
      </c>
      <c r="L53" s="36"/>
      <c r="M53" s="29"/>
      <c r="N53" s="24">
        <v>60</v>
      </c>
      <c r="O53" s="36"/>
      <c r="P53" s="24">
        <f t="shared" si="6"/>
        <v>0</v>
      </c>
      <c r="Q53" s="23" t="s">
        <v>25</v>
      </c>
    </row>
    <row r="54" ht="21" customHeight="1" spans="1:17">
      <c r="A54" s="9">
        <v>49</v>
      </c>
      <c r="B54" s="22" t="s">
        <v>126</v>
      </c>
      <c r="C54" s="56" t="s">
        <v>17</v>
      </c>
      <c r="D54" s="57" t="s">
        <v>127</v>
      </c>
      <c r="E54" s="57" t="s">
        <v>128</v>
      </c>
      <c r="F54" s="25">
        <v>1191.1895</v>
      </c>
      <c r="G54" s="25"/>
      <c r="H54" s="51"/>
      <c r="I54" s="35"/>
      <c r="J54" s="24">
        <v>1191.1895</v>
      </c>
      <c r="K54" s="24">
        <f t="shared" si="5"/>
        <v>1191.1895</v>
      </c>
      <c r="L54" s="36"/>
      <c r="M54" s="29"/>
      <c r="N54" s="35"/>
      <c r="O54" s="24">
        <v>1191.1895</v>
      </c>
      <c r="P54" s="24">
        <f t="shared" si="6"/>
        <v>0</v>
      </c>
      <c r="Q54" s="23" t="s">
        <v>25</v>
      </c>
    </row>
    <row r="55" ht="21" customHeight="1" spans="1:17">
      <c r="A55" s="9">
        <v>50</v>
      </c>
      <c r="B55" s="22"/>
      <c r="C55" s="56"/>
      <c r="D55" s="57" t="s">
        <v>129</v>
      </c>
      <c r="E55" s="57" t="s">
        <v>130</v>
      </c>
      <c r="F55" s="25">
        <v>299.93</v>
      </c>
      <c r="G55" s="25"/>
      <c r="H55" s="51"/>
      <c r="I55" s="35"/>
      <c r="J55" s="24">
        <v>299.93</v>
      </c>
      <c r="K55" s="24">
        <f t="shared" si="5"/>
        <v>299.93</v>
      </c>
      <c r="L55" s="36"/>
      <c r="M55" s="29"/>
      <c r="N55" s="35"/>
      <c r="O55" s="24">
        <v>299.93</v>
      </c>
      <c r="P55" s="24">
        <f t="shared" si="6"/>
        <v>0</v>
      </c>
      <c r="Q55" s="23"/>
    </row>
    <row r="56" ht="21" customHeight="1" spans="1:17">
      <c r="A56" s="9">
        <v>51</v>
      </c>
      <c r="B56" s="22"/>
      <c r="C56" s="56"/>
      <c r="D56" s="57" t="s">
        <v>131</v>
      </c>
      <c r="E56" s="57" t="s">
        <v>132</v>
      </c>
      <c r="F56" s="25">
        <v>37.732</v>
      </c>
      <c r="G56" s="25"/>
      <c r="H56" s="51"/>
      <c r="I56" s="35"/>
      <c r="J56" s="24">
        <v>37.732</v>
      </c>
      <c r="K56" s="24">
        <f t="shared" si="5"/>
        <v>37.732</v>
      </c>
      <c r="L56" s="36"/>
      <c r="M56" s="29"/>
      <c r="N56" s="35"/>
      <c r="O56" s="24">
        <v>37.732</v>
      </c>
      <c r="P56" s="24">
        <f t="shared" si="6"/>
        <v>0</v>
      </c>
      <c r="Q56" s="23"/>
    </row>
    <row r="57" ht="21" customHeight="1" spans="1:17">
      <c r="A57" s="9">
        <v>52</v>
      </c>
      <c r="B57" s="22"/>
      <c r="C57" s="56"/>
      <c r="D57" s="57" t="s">
        <v>133</v>
      </c>
      <c r="E57" s="57" t="s">
        <v>134</v>
      </c>
      <c r="F57" s="25">
        <v>197.4832</v>
      </c>
      <c r="G57" s="25"/>
      <c r="H57" s="51"/>
      <c r="I57" s="35"/>
      <c r="J57" s="24">
        <v>197.4832</v>
      </c>
      <c r="K57" s="24">
        <f t="shared" si="5"/>
        <v>197.4832</v>
      </c>
      <c r="L57" s="36"/>
      <c r="M57" s="29"/>
      <c r="N57" s="35"/>
      <c r="O57" s="24">
        <v>197.4832</v>
      </c>
      <c r="P57" s="24">
        <f t="shared" si="6"/>
        <v>0</v>
      </c>
      <c r="Q57" s="23"/>
    </row>
    <row r="58" s="1" customFormat="1" ht="21" customHeight="1" spans="1:17">
      <c r="A58" s="9">
        <v>53</v>
      </c>
      <c r="B58" s="58"/>
      <c r="C58" s="56"/>
      <c r="D58" s="57" t="s">
        <v>135</v>
      </c>
      <c r="E58" s="57" t="s">
        <v>136</v>
      </c>
      <c r="F58" s="25">
        <v>692.999</v>
      </c>
      <c r="G58" s="25"/>
      <c r="H58" s="59"/>
      <c r="I58" s="36"/>
      <c r="J58" s="29">
        <v>692.999</v>
      </c>
      <c r="K58" s="24">
        <v>692.999</v>
      </c>
      <c r="L58" s="36"/>
      <c r="M58" s="29"/>
      <c r="N58" s="36"/>
      <c r="O58" s="24">
        <v>692.999</v>
      </c>
      <c r="P58" s="24">
        <f t="shared" si="6"/>
        <v>0</v>
      </c>
      <c r="Q58" s="43"/>
    </row>
    <row r="59" ht="21" customHeight="1" spans="1:17">
      <c r="A59" s="9">
        <v>54</v>
      </c>
      <c r="B59" s="22"/>
      <c r="C59" s="56"/>
      <c r="D59" s="57" t="s">
        <v>137</v>
      </c>
      <c r="E59" s="57"/>
      <c r="F59" s="25">
        <v>568.04735</v>
      </c>
      <c r="G59" s="25"/>
      <c r="H59" s="51"/>
      <c r="I59" s="35"/>
      <c r="J59" s="24">
        <v>568.04735</v>
      </c>
      <c r="K59" s="24">
        <f t="shared" si="5"/>
        <v>568.04726</v>
      </c>
      <c r="L59" s="36"/>
      <c r="M59" s="29"/>
      <c r="N59" s="35"/>
      <c r="O59" s="28">
        <v>568.04726</v>
      </c>
      <c r="P59" s="24">
        <v>9e-5</v>
      </c>
      <c r="Q59" s="23"/>
    </row>
    <row r="60" ht="21" customHeight="1" spans="1:17">
      <c r="A60" s="9">
        <v>55</v>
      </c>
      <c r="B60" s="22"/>
      <c r="C60" s="56"/>
      <c r="D60" s="57" t="s">
        <v>138</v>
      </c>
      <c r="E60" s="57" t="s">
        <v>139</v>
      </c>
      <c r="F60" s="25">
        <v>88.665</v>
      </c>
      <c r="G60" s="25"/>
      <c r="H60" s="51"/>
      <c r="I60" s="35"/>
      <c r="J60" s="24">
        <v>88.665</v>
      </c>
      <c r="K60" s="24">
        <v>88.665</v>
      </c>
      <c r="L60" s="36"/>
      <c r="M60" s="29"/>
      <c r="N60" s="35"/>
      <c r="O60" s="24">
        <v>88.665</v>
      </c>
      <c r="P60" s="24">
        <f t="shared" si="6"/>
        <v>0</v>
      </c>
      <c r="Q60" s="23"/>
    </row>
    <row r="61" ht="21" customHeight="1" spans="1:17">
      <c r="A61" s="9">
        <v>56</v>
      </c>
      <c r="B61" s="22"/>
      <c r="C61" s="56"/>
      <c r="D61" s="57" t="s">
        <v>140</v>
      </c>
      <c r="E61" s="57" t="s">
        <v>141</v>
      </c>
      <c r="F61" s="25">
        <v>21.5287</v>
      </c>
      <c r="G61" s="25"/>
      <c r="H61" s="51"/>
      <c r="I61" s="35"/>
      <c r="J61" s="24">
        <v>21.5287</v>
      </c>
      <c r="K61" s="24">
        <f t="shared" si="5"/>
        <v>21.5287</v>
      </c>
      <c r="L61" s="36"/>
      <c r="M61" s="29"/>
      <c r="N61" s="35"/>
      <c r="O61" s="28">
        <v>21.5287</v>
      </c>
      <c r="P61" s="24">
        <f t="shared" si="6"/>
        <v>0</v>
      </c>
      <c r="Q61" s="60" t="s">
        <v>25</v>
      </c>
    </row>
    <row r="62" ht="30" customHeight="1" spans="1:17">
      <c r="A62" s="9">
        <v>57</v>
      </c>
      <c r="B62" s="22"/>
      <c r="C62" s="56"/>
      <c r="D62" s="57" t="s">
        <v>142</v>
      </c>
      <c r="E62" s="57" t="s">
        <v>134</v>
      </c>
      <c r="F62" s="25">
        <v>21.54</v>
      </c>
      <c r="G62" s="25"/>
      <c r="H62" s="51"/>
      <c r="I62" s="35"/>
      <c r="J62" s="24">
        <v>21.54</v>
      </c>
      <c r="K62" s="24">
        <f t="shared" si="5"/>
        <v>21.54</v>
      </c>
      <c r="L62" s="36"/>
      <c r="M62" s="29"/>
      <c r="N62" s="35"/>
      <c r="O62" s="28">
        <v>21.54</v>
      </c>
      <c r="P62" s="24">
        <f t="shared" si="6"/>
        <v>0</v>
      </c>
      <c r="Q62" s="41"/>
    </row>
    <row r="63" ht="21" customHeight="1" spans="1:17">
      <c r="A63" s="9">
        <v>58</v>
      </c>
      <c r="B63" s="22"/>
      <c r="C63" s="56"/>
      <c r="D63" s="57" t="s">
        <v>143</v>
      </c>
      <c r="E63" s="57" t="s">
        <v>144</v>
      </c>
      <c r="F63" s="25">
        <v>20.1222</v>
      </c>
      <c r="G63" s="25"/>
      <c r="H63" s="51"/>
      <c r="I63" s="35"/>
      <c r="J63" s="24">
        <v>20.1222</v>
      </c>
      <c r="K63" s="24">
        <f t="shared" si="5"/>
        <v>20.1222</v>
      </c>
      <c r="L63" s="36"/>
      <c r="M63" s="29"/>
      <c r="N63" s="35"/>
      <c r="O63" s="28">
        <v>20.1222</v>
      </c>
      <c r="P63" s="24">
        <f t="shared" si="6"/>
        <v>0</v>
      </c>
      <c r="Q63" s="41"/>
    </row>
    <row r="64" ht="21" customHeight="1" spans="1:17">
      <c r="A64" s="9">
        <v>59</v>
      </c>
      <c r="B64" s="22"/>
      <c r="C64" s="56"/>
      <c r="D64" s="57" t="s">
        <v>145</v>
      </c>
      <c r="E64" s="57" t="s">
        <v>141</v>
      </c>
      <c r="F64" s="25">
        <v>4.2345</v>
      </c>
      <c r="G64" s="25"/>
      <c r="H64" s="51"/>
      <c r="I64" s="35"/>
      <c r="J64" s="24">
        <v>4.2345</v>
      </c>
      <c r="K64" s="24">
        <v>4.2345</v>
      </c>
      <c r="L64" s="36"/>
      <c r="M64" s="29"/>
      <c r="N64" s="35"/>
      <c r="O64" s="24">
        <v>4.2345</v>
      </c>
      <c r="P64" s="24">
        <f t="shared" si="6"/>
        <v>0</v>
      </c>
      <c r="Q64" s="41"/>
    </row>
    <row r="65" ht="21" customHeight="1" spans="1:17">
      <c r="A65" s="9">
        <v>60</v>
      </c>
      <c r="B65" s="22"/>
      <c r="C65" s="56"/>
      <c r="D65" s="57" t="s">
        <v>146</v>
      </c>
      <c r="E65" s="57" t="s">
        <v>147</v>
      </c>
      <c r="F65" s="25">
        <v>15</v>
      </c>
      <c r="G65" s="25"/>
      <c r="H65" s="51"/>
      <c r="I65" s="35"/>
      <c r="J65" s="28">
        <v>15</v>
      </c>
      <c r="K65" s="28">
        <f t="shared" si="5"/>
        <v>15</v>
      </c>
      <c r="L65" s="36"/>
      <c r="M65" s="29"/>
      <c r="N65" s="35"/>
      <c r="O65" s="24">
        <v>15</v>
      </c>
      <c r="P65" s="24">
        <f t="shared" si="6"/>
        <v>0</v>
      </c>
      <c r="Q65" s="41"/>
    </row>
    <row r="66" ht="21" customHeight="1" spans="1:17">
      <c r="A66" s="9">
        <v>61</v>
      </c>
      <c r="B66" s="22"/>
      <c r="C66" s="56"/>
      <c r="D66" s="57" t="s">
        <v>148</v>
      </c>
      <c r="E66" s="57" t="s">
        <v>147</v>
      </c>
      <c r="F66" s="28">
        <v>24.54348</v>
      </c>
      <c r="G66" s="25"/>
      <c r="H66" s="51"/>
      <c r="I66" s="35"/>
      <c r="J66" s="24">
        <v>24.54348</v>
      </c>
      <c r="K66" s="24">
        <v>24.54348</v>
      </c>
      <c r="L66" s="36"/>
      <c r="M66" s="29"/>
      <c r="N66" s="35"/>
      <c r="O66" s="28">
        <v>24.54348</v>
      </c>
      <c r="P66" s="24">
        <f t="shared" si="6"/>
        <v>0</v>
      </c>
      <c r="Q66" s="41"/>
    </row>
    <row r="67" ht="21" customHeight="1" spans="1:17">
      <c r="A67" s="9">
        <v>62</v>
      </c>
      <c r="B67" s="22"/>
      <c r="C67" s="56"/>
      <c r="D67" s="57" t="s">
        <v>149</v>
      </c>
      <c r="E67" s="57" t="s">
        <v>147</v>
      </c>
      <c r="F67" s="28">
        <v>321.64347</v>
      </c>
      <c r="G67" s="25"/>
      <c r="H67" s="51"/>
      <c r="I67" s="35"/>
      <c r="J67" s="24">
        <v>321.64347</v>
      </c>
      <c r="K67" s="24">
        <v>321.64347</v>
      </c>
      <c r="L67" s="36"/>
      <c r="M67" s="29"/>
      <c r="N67" s="35"/>
      <c r="O67" s="24">
        <v>321.64347</v>
      </c>
      <c r="P67" s="24">
        <f t="shared" si="6"/>
        <v>0</v>
      </c>
      <c r="Q67" s="41"/>
    </row>
    <row r="68" ht="21" customHeight="1" spans="1:17">
      <c r="A68" s="9">
        <v>63</v>
      </c>
      <c r="B68" s="22"/>
      <c r="C68" s="56"/>
      <c r="D68" s="57" t="s">
        <v>150</v>
      </c>
      <c r="E68" s="57" t="s">
        <v>151</v>
      </c>
      <c r="F68" s="25">
        <v>41.917</v>
      </c>
      <c r="G68" s="25"/>
      <c r="H68" s="51"/>
      <c r="I68" s="35"/>
      <c r="J68" s="29">
        <v>41.917</v>
      </c>
      <c r="K68" s="24">
        <f>SUM(L68:O68)</f>
        <v>41.917</v>
      </c>
      <c r="L68" s="36"/>
      <c r="M68" s="29"/>
      <c r="N68" s="35"/>
      <c r="O68" s="28">
        <v>41.917</v>
      </c>
      <c r="P68" s="24">
        <f t="shared" si="6"/>
        <v>0</v>
      </c>
      <c r="Q68" s="41"/>
    </row>
    <row r="69" ht="21" customHeight="1" spans="1:17">
      <c r="A69" s="9">
        <v>64</v>
      </c>
      <c r="B69" s="22"/>
      <c r="C69" s="56"/>
      <c r="D69" s="57" t="s">
        <v>152</v>
      </c>
      <c r="E69" s="57" t="s">
        <v>141</v>
      </c>
      <c r="F69" s="25">
        <v>5</v>
      </c>
      <c r="G69" s="25"/>
      <c r="H69" s="51"/>
      <c r="I69" s="35"/>
      <c r="J69" s="24">
        <v>5</v>
      </c>
      <c r="K69" s="24">
        <v>4.7046</v>
      </c>
      <c r="L69" s="36"/>
      <c r="M69" s="29"/>
      <c r="N69" s="35"/>
      <c r="O69" s="24">
        <v>4.7046</v>
      </c>
      <c r="P69" s="24">
        <f t="shared" si="6"/>
        <v>0.2954</v>
      </c>
      <c r="Q69" s="41"/>
    </row>
    <row r="70" ht="36" customHeight="1" spans="1:17">
      <c r="A70" s="9">
        <v>65</v>
      </c>
      <c r="B70" s="22"/>
      <c r="C70" s="56"/>
      <c r="D70" s="57" t="s">
        <v>153</v>
      </c>
      <c r="E70" s="57" t="s">
        <v>154</v>
      </c>
      <c r="F70" s="25">
        <v>25</v>
      </c>
      <c r="G70" s="25"/>
      <c r="H70" s="51"/>
      <c r="I70" s="35"/>
      <c r="J70" s="24">
        <v>25</v>
      </c>
      <c r="K70" s="24">
        <v>25</v>
      </c>
      <c r="L70" s="36"/>
      <c r="M70" s="29"/>
      <c r="N70" s="35"/>
      <c r="O70" s="29">
        <v>25</v>
      </c>
      <c r="P70" s="24">
        <f t="shared" si="6"/>
        <v>0</v>
      </c>
      <c r="Q70" s="41"/>
    </row>
    <row r="71" ht="42" customHeight="1" spans="1:17">
      <c r="A71" s="9">
        <v>66</v>
      </c>
      <c r="B71" s="22"/>
      <c r="C71" s="56"/>
      <c r="D71" s="57" t="s">
        <v>155</v>
      </c>
      <c r="E71" s="57" t="s">
        <v>156</v>
      </c>
      <c r="F71" s="25">
        <v>3.1</v>
      </c>
      <c r="G71" s="25"/>
      <c r="H71" s="51"/>
      <c r="I71" s="35"/>
      <c r="J71" s="24">
        <v>3.1</v>
      </c>
      <c r="K71" s="24">
        <f t="shared" ref="K70:K75" si="7">SUM(L71:O71)</f>
        <v>3.1</v>
      </c>
      <c r="L71" s="36"/>
      <c r="M71" s="29"/>
      <c r="N71" s="35"/>
      <c r="O71" s="29">
        <v>3.1</v>
      </c>
      <c r="P71" s="24">
        <f t="shared" si="6"/>
        <v>0</v>
      </c>
      <c r="Q71" s="41"/>
    </row>
    <row r="72" ht="39" customHeight="1" spans="1:17">
      <c r="A72" s="9">
        <v>67</v>
      </c>
      <c r="B72" s="22"/>
      <c r="C72" s="56"/>
      <c r="D72" s="57" t="s">
        <v>157</v>
      </c>
      <c r="E72" s="57" t="s">
        <v>158</v>
      </c>
      <c r="F72" s="25">
        <v>72.35</v>
      </c>
      <c r="G72" s="25"/>
      <c r="H72" s="51"/>
      <c r="I72" s="35"/>
      <c r="J72" s="24">
        <v>72.35</v>
      </c>
      <c r="K72" s="24">
        <f t="shared" si="7"/>
        <v>72.35</v>
      </c>
      <c r="L72" s="36"/>
      <c r="M72" s="29"/>
      <c r="N72" s="35"/>
      <c r="O72" s="29">
        <v>72.35</v>
      </c>
      <c r="P72" s="24">
        <f t="shared" si="6"/>
        <v>0</v>
      </c>
      <c r="Q72" s="41"/>
    </row>
    <row r="73" ht="21" customHeight="1" spans="1:17">
      <c r="A73" s="9">
        <v>68</v>
      </c>
      <c r="B73" s="22"/>
      <c r="C73" s="56"/>
      <c r="D73" s="57" t="s">
        <v>159</v>
      </c>
      <c r="E73" s="57" t="s">
        <v>160</v>
      </c>
      <c r="F73" s="25">
        <v>11.44</v>
      </c>
      <c r="G73" s="25"/>
      <c r="H73" s="51"/>
      <c r="I73" s="35"/>
      <c r="J73" s="24">
        <v>11.44</v>
      </c>
      <c r="K73" s="24">
        <f t="shared" si="7"/>
        <v>11.44</v>
      </c>
      <c r="L73" s="36"/>
      <c r="M73" s="29"/>
      <c r="N73" s="35"/>
      <c r="O73" s="29">
        <v>11.44</v>
      </c>
      <c r="P73" s="24">
        <f t="shared" si="6"/>
        <v>0</v>
      </c>
      <c r="Q73" s="41"/>
    </row>
    <row r="74" ht="30" customHeight="1" spans="1:17">
      <c r="A74" s="9">
        <v>69</v>
      </c>
      <c r="B74" s="22"/>
      <c r="C74" s="56"/>
      <c r="D74" s="57" t="s">
        <v>161</v>
      </c>
      <c r="E74" s="57" t="s">
        <v>162</v>
      </c>
      <c r="F74" s="25">
        <v>88.98</v>
      </c>
      <c r="G74" s="25"/>
      <c r="H74" s="51"/>
      <c r="I74" s="35"/>
      <c r="J74" s="24">
        <v>88.98</v>
      </c>
      <c r="K74" s="24">
        <f t="shared" si="7"/>
        <v>88.98</v>
      </c>
      <c r="L74" s="36"/>
      <c r="M74" s="29"/>
      <c r="N74" s="35"/>
      <c r="O74" s="24">
        <v>88.98</v>
      </c>
      <c r="P74" s="24">
        <f t="shared" si="6"/>
        <v>0</v>
      </c>
      <c r="Q74" s="41"/>
    </row>
    <row r="75" ht="21" customHeight="1" spans="1:17">
      <c r="A75" s="9">
        <v>70</v>
      </c>
      <c r="B75" s="22"/>
      <c r="C75" s="56"/>
      <c r="D75" s="57" t="s">
        <v>163</v>
      </c>
      <c r="E75" s="57" t="s">
        <v>164</v>
      </c>
      <c r="F75" s="25">
        <v>1000</v>
      </c>
      <c r="G75" s="25"/>
      <c r="H75" s="51"/>
      <c r="I75" s="35"/>
      <c r="J75" s="24">
        <v>1000</v>
      </c>
      <c r="K75" s="24">
        <f t="shared" si="7"/>
        <v>1000</v>
      </c>
      <c r="L75" s="36"/>
      <c r="M75" s="29"/>
      <c r="N75" s="35"/>
      <c r="O75" s="29">
        <v>1000</v>
      </c>
      <c r="P75" s="24">
        <f t="shared" si="6"/>
        <v>0</v>
      </c>
      <c r="Q75" s="41"/>
    </row>
    <row r="76" ht="21" customHeight="1" spans="1:17">
      <c r="A76" s="9">
        <v>71</v>
      </c>
      <c r="B76" s="22"/>
      <c r="C76" s="56"/>
      <c r="D76" s="57" t="s">
        <v>165</v>
      </c>
      <c r="E76" s="57" t="s">
        <v>166</v>
      </c>
      <c r="F76" s="25">
        <v>8.6071</v>
      </c>
      <c r="G76" s="25"/>
      <c r="H76" s="51"/>
      <c r="I76" s="35"/>
      <c r="J76" s="24">
        <v>8.6071</v>
      </c>
      <c r="K76" s="24">
        <v>8.6071</v>
      </c>
      <c r="L76" s="36"/>
      <c r="M76" s="29"/>
      <c r="N76" s="35"/>
      <c r="O76" s="24">
        <v>8.6071</v>
      </c>
      <c r="P76" s="24">
        <f t="shared" si="6"/>
        <v>0</v>
      </c>
      <c r="Q76" s="46"/>
    </row>
    <row r="77" customFormat="1" ht="36" customHeight="1" spans="1:17">
      <c r="A77" s="9">
        <v>72</v>
      </c>
      <c r="B77" s="22"/>
      <c r="C77" s="56"/>
      <c r="D77" s="57" t="s">
        <v>167</v>
      </c>
      <c r="E77" s="57" t="s">
        <v>168</v>
      </c>
      <c r="F77" s="28">
        <v>89.09</v>
      </c>
      <c r="G77" s="25"/>
      <c r="H77" s="51"/>
      <c r="I77" s="35"/>
      <c r="J77" s="24">
        <v>89.09</v>
      </c>
      <c r="K77" s="24">
        <f>SUM(L77:O77)</f>
        <v>89.09</v>
      </c>
      <c r="L77" s="59"/>
      <c r="M77" s="25"/>
      <c r="N77" s="51"/>
      <c r="O77" s="25">
        <f>76.95+12.14</f>
        <v>89.09</v>
      </c>
      <c r="P77" s="24">
        <f t="shared" si="6"/>
        <v>0</v>
      </c>
      <c r="Q77" s="23" t="s">
        <v>108</v>
      </c>
    </row>
    <row r="78" customFormat="1" ht="39" customHeight="1" spans="1:17">
      <c r="A78" s="9">
        <v>73</v>
      </c>
      <c r="B78" s="22"/>
      <c r="C78" s="56"/>
      <c r="D78" s="57" t="s">
        <v>50</v>
      </c>
      <c r="E78" s="57" t="s">
        <v>51</v>
      </c>
      <c r="F78" s="28">
        <v>961</v>
      </c>
      <c r="G78" s="25"/>
      <c r="H78" s="51"/>
      <c r="I78" s="35"/>
      <c r="J78" s="24">
        <v>961</v>
      </c>
      <c r="K78" s="24">
        <f>SUM(L78:O78)</f>
        <v>961</v>
      </c>
      <c r="L78" s="59"/>
      <c r="M78" s="25"/>
      <c r="N78" s="51"/>
      <c r="O78" s="25">
        <v>961</v>
      </c>
      <c r="P78" s="24">
        <f t="shared" si="6"/>
        <v>0</v>
      </c>
      <c r="Q78" s="61" t="s">
        <v>57</v>
      </c>
    </row>
    <row r="79" s="1" customFormat="1" ht="21" customHeight="1" spans="1:17">
      <c r="A79" s="9">
        <v>74</v>
      </c>
      <c r="B79" s="58"/>
      <c r="C79" s="56"/>
      <c r="D79" s="62" t="s">
        <v>104</v>
      </c>
      <c r="E79" s="62" t="s">
        <v>169</v>
      </c>
      <c r="F79" s="25">
        <v>531.2575</v>
      </c>
      <c r="G79" s="25"/>
      <c r="H79" s="59"/>
      <c r="I79" s="36"/>
      <c r="J79" s="29">
        <v>531.2575</v>
      </c>
      <c r="K79" s="24">
        <f>SUM(L79:O79)</f>
        <v>531.2575</v>
      </c>
      <c r="L79" s="59"/>
      <c r="M79" s="25"/>
      <c r="N79" s="59"/>
      <c r="O79" s="29">
        <v>531.2575</v>
      </c>
      <c r="P79" s="24">
        <f t="shared" si="6"/>
        <v>0</v>
      </c>
      <c r="Q79" s="41" t="s">
        <v>25</v>
      </c>
    </row>
    <row r="80" s="1" customFormat="1" ht="48" customHeight="1" spans="1:17">
      <c r="A80" s="9">
        <v>75</v>
      </c>
      <c r="B80" s="58"/>
      <c r="C80" s="63"/>
      <c r="D80" s="64" t="s">
        <v>100</v>
      </c>
      <c r="E80" s="62" t="s">
        <v>170</v>
      </c>
      <c r="F80" s="25">
        <v>108</v>
      </c>
      <c r="G80" s="25"/>
      <c r="H80" s="59"/>
      <c r="I80" s="36"/>
      <c r="J80" s="29">
        <v>108</v>
      </c>
      <c r="K80" s="24">
        <f>SUM(L80:O80)</f>
        <v>108</v>
      </c>
      <c r="L80" s="59"/>
      <c r="M80" s="25"/>
      <c r="N80" s="59"/>
      <c r="O80" s="25">
        <v>108</v>
      </c>
      <c r="P80" s="24">
        <f t="shared" si="6"/>
        <v>0</v>
      </c>
      <c r="Q80" s="41"/>
    </row>
    <row r="81" s="1" customFormat="1" ht="21" customHeight="1" spans="1:17">
      <c r="A81" s="9">
        <v>76</v>
      </c>
      <c r="B81" s="58"/>
      <c r="C81" s="43" t="s">
        <v>125</v>
      </c>
      <c r="D81" s="62" t="s">
        <v>171</v>
      </c>
      <c r="E81" s="62" t="s">
        <v>172</v>
      </c>
      <c r="F81" s="25">
        <v>508.01</v>
      </c>
      <c r="G81" s="25"/>
      <c r="H81" s="59"/>
      <c r="I81" s="36"/>
      <c r="J81" s="29">
        <v>508.01</v>
      </c>
      <c r="K81" s="24">
        <f t="shared" ref="K81:K87" si="8">SUM(L81:O81)</f>
        <v>507.97</v>
      </c>
      <c r="L81" s="59"/>
      <c r="M81" s="25"/>
      <c r="N81" s="59"/>
      <c r="O81" s="25">
        <f>22.45+87.27+40.7+107.52+93.68+44.14+47.11+65.1</f>
        <v>507.97</v>
      </c>
      <c r="P81" s="24">
        <f t="shared" si="6"/>
        <v>0.0399999999999636</v>
      </c>
      <c r="Q81" s="41"/>
    </row>
    <row r="82" s="1" customFormat="1" ht="21" customHeight="1" spans="1:17">
      <c r="A82" s="9">
        <v>77</v>
      </c>
      <c r="B82" s="58"/>
      <c r="C82" s="43"/>
      <c r="D82" s="62" t="s">
        <v>173</v>
      </c>
      <c r="E82" s="62" t="s">
        <v>174</v>
      </c>
      <c r="F82" s="25">
        <v>45</v>
      </c>
      <c r="G82" s="25"/>
      <c r="H82" s="59"/>
      <c r="I82" s="36"/>
      <c r="J82" s="29">
        <v>45</v>
      </c>
      <c r="K82" s="24">
        <f t="shared" si="8"/>
        <v>45</v>
      </c>
      <c r="L82" s="59"/>
      <c r="M82" s="25"/>
      <c r="N82" s="59"/>
      <c r="O82" s="25">
        <v>45</v>
      </c>
      <c r="P82" s="24">
        <f t="shared" si="6"/>
        <v>0</v>
      </c>
      <c r="Q82" s="41"/>
    </row>
    <row r="83" s="1" customFormat="1" ht="21" customHeight="1" spans="1:17">
      <c r="A83" s="9">
        <v>78</v>
      </c>
      <c r="B83" s="58"/>
      <c r="C83" s="43"/>
      <c r="D83" s="62"/>
      <c r="E83" s="62" t="s">
        <v>175</v>
      </c>
      <c r="F83" s="25">
        <v>386.1</v>
      </c>
      <c r="G83" s="25"/>
      <c r="H83" s="59"/>
      <c r="I83" s="36"/>
      <c r="J83" s="29">
        <v>386.1</v>
      </c>
      <c r="K83" s="24">
        <f t="shared" si="8"/>
        <v>386.07</v>
      </c>
      <c r="L83" s="59"/>
      <c r="M83" s="25"/>
      <c r="N83" s="59"/>
      <c r="O83" s="25">
        <f>45+90.6+115.5+121.47+13.5</f>
        <v>386.07</v>
      </c>
      <c r="P83" s="24">
        <f t="shared" si="6"/>
        <v>0.0300000000000296</v>
      </c>
      <c r="Q83" s="41"/>
    </row>
    <row r="84" s="1" customFormat="1" ht="21" customHeight="1" spans="1:17">
      <c r="A84" s="9">
        <v>79</v>
      </c>
      <c r="B84" s="58"/>
      <c r="C84" s="43"/>
      <c r="D84" s="62" t="s">
        <v>176</v>
      </c>
      <c r="E84" s="62" t="s">
        <v>177</v>
      </c>
      <c r="F84" s="25">
        <v>23.4</v>
      </c>
      <c r="G84" s="25"/>
      <c r="H84" s="59"/>
      <c r="I84" s="36"/>
      <c r="J84" s="29">
        <v>23.4</v>
      </c>
      <c r="K84" s="24">
        <f t="shared" si="8"/>
        <v>23.03</v>
      </c>
      <c r="L84" s="59"/>
      <c r="M84" s="25"/>
      <c r="N84" s="59"/>
      <c r="O84" s="25">
        <f>5.94+17.09</f>
        <v>23.03</v>
      </c>
      <c r="P84" s="24">
        <f t="shared" si="6"/>
        <v>0.369999999999997</v>
      </c>
      <c r="Q84" s="41"/>
    </row>
    <row r="85" s="1" customFormat="1" ht="36" customHeight="1" spans="1:17">
      <c r="A85" s="9">
        <v>80</v>
      </c>
      <c r="B85" s="58"/>
      <c r="C85" s="43"/>
      <c r="D85" s="53" t="s">
        <v>178</v>
      </c>
      <c r="E85" s="62" t="s">
        <v>179</v>
      </c>
      <c r="F85" s="25">
        <v>209.43</v>
      </c>
      <c r="G85" s="25"/>
      <c r="H85" s="59"/>
      <c r="I85" s="36"/>
      <c r="J85" s="29">
        <v>209.43</v>
      </c>
      <c r="K85" s="24">
        <f t="shared" si="8"/>
        <v>209.43</v>
      </c>
      <c r="L85" s="59"/>
      <c r="M85" s="25"/>
      <c r="N85" s="59"/>
      <c r="O85" s="25">
        <f>151.05+49.08+9.3</f>
        <v>209.43</v>
      </c>
      <c r="P85" s="24">
        <f t="shared" si="6"/>
        <v>0</v>
      </c>
      <c r="Q85" s="41"/>
    </row>
    <row r="86" s="1" customFormat="1" ht="28" customHeight="1" spans="1:17">
      <c r="A86" s="9">
        <v>81</v>
      </c>
      <c r="B86" s="58"/>
      <c r="C86" s="43" t="s">
        <v>180</v>
      </c>
      <c r="D86" s="57" t="s">
        <v>181</v>
      </c>
      <c r="E86" s="62" t="s">
        <v>182</v>
      </c>
      <c r="F86" s="25">
        <v>47.88</v>
      </c>
      <c r="G86" s="25"/>
      <c r="H86" s="59"/>
      <c r="I86" s="36"/>
      <c r="J86" s="29">
        <v>47.88</v>
      </c>
      <c r="K86" s="24">
        <f t="shared" si="8"/>
        <v>47.88</v>
      </c>
      <c r="L86" s="36"/>
      <c r="M86" s="29"/>
      <c r="N86" s="36"/>
      <c r="O86" s="29">
        <v>47.88</v>
      </c>
      <c r="P86" s="24">
        <f t="shared" si="6"/>
        <v>0</v>
      </c>
      <c r="Q86" s="41"/>
    </row>
    <row r="87" ht="32" customHeight="1" spans="1:17">
      <c r="A87" s="9">
        <v>82</v>
      </c>
      <c r="B87" s="22"/>
      <c r="C87" s="23"/>
      <c r="D87" s="57" t="s">
        <v>183</v>
      </c>
      <c r="E87" s="57" t="s">
        <v>184</v>
      </c>
      <c r="F87" s="25">
        <v>79.78</v>
      </c>
      <c r="G87" s="25"/>
      <c r="H87" s="51"/>
      <c r="I87" s="35"/>
      <c r="J87" s="24">
        <v>79.78</v>
      </c>
      <c r="K87" s="24">
        <f t="shared" si="8"/>
        <v>79.78</v>
      </c>
      <c r="L87" s="36"/>
      <c r="M87" s="29"/>
      <c r="N87" s="35"/>
      <c r="O87" s="29">
        <f>60.28+19.5</f>
        <v>79.78</v>
      </c>
      <c r="P87" s="24">
        <f t="shared" si="6"/>
        <v>0</v>
      </c>
      <c r="Q87" s="46"/>
    </row>
    <row r="88" spans="1:17">
      <c r="F88" s="65"/>
    </row>
    <row r="89" spans="1:17">
      <c r="F89" s="65"/>
    </row>
    <row r="90" spans="1:17">
      <c r="F90" s="65"/>
    </row>
    <row r="91" spans="1:17">
      <c r="F91" s="65"/>
    </row>
    <row r="92" spans="1:17">
      <c r="F92" s="65"/>
    </row>
    <row r="93" spans="1:17">
      <c r="F93" s="65"/>
    </row>
    <row r="94" spans="1:17">
      <c r="F94" s="65"/>
    </row>
    <row r="95" spans="1:17">
      <c r="F95" s="65"/>
    </row>
    <row r="96" spans="1:17">
      <c r="F96" s="65"/>
    </row>
    <row r="97" spans="6:6">
      <c r="F97" s="65"/>
    </row>
    <row r="98" spans="6:6">
      <c r="F98" s="65"/>
    </row>
    <row r="99" spans="6:6">
      <c r="F99" s="65"/>
    </row>
    <row r="100" spans="6:6">
      <c r="F100" s="65"/>
    </row>
    <row r="101" spans="6:6">
      <c r="F101" s="65"/>
    </row>
  </sheetData>
  <autoFilter xmlns:etc="http://www.wps.cn/officeDocument/2017/etCustomData" ref="A3:Q101" etc:filterBottomFollowUsedRange="0">
    <extLst/>
  </autoFilter>
  <mergeCells count="35">
    <mergeCell ref="A1:Q1"/>
    <mergeCell ref="E2:K2"/>
    <mergeCell ref="F3:J3"/>
    <mergeCell ref="K3:O3"/>
    <mergeCell ref="A5:E5"/>
    <mergeCell ref="A3:A4"/>
    <mergeCell ref="B3:B4"/>
    <mergeCell ref="B6:B35"/>
    <mergeCell ref="B36:B37"/>
    <mergeCell ref="B38:B46"/>
    <mergeCell ref="B52:B53"/>
    <mergeCell ref="B54:B87"/>
    <mergeCell ref="C3:C4"/>
    <mergeCell ref="C6:C20"/>
    <mergeCell ref="C21:C35"/>
    <mergeCell ref="C36:C37"/>
    <mergeCell ref="C38:C46"/>
    <mergeCell ref="C47:C48"/>
    <mergeCell ref="C51:C52"/>
    <mergeCell ref="C54:C80"/>
    <mergeCell ref="C81:C85"/>
    <mergeCell ref="C86:C87"/>
    <mergeCell ref="D3:D4"/>
    <mergeCell ref="D82:D83"/>
    <mergeCell ref="E3:E4"/>
    <mergeCell ref="F8:F10"/>
    <mergeCell ref="G8:G10"/>
    <mergeCell ref="K8:K10"/>
    <mergeCell ref="L8:L10"/>
    <mergeCell ref="P3:P4"/>
    <mergeCell ref="Q3:Q5"/>
    <mergeCell ref="Q8:Q10"/>
    <mergeCell ref="Q54:Q60"/>
    <mergeCell ref="Q61:Q76"/>
    <mergeCell ref="Q79:Q87"/>
  </mergeCells>
  <conditionalFormatting sqref="D38">
    <cfRule type="duplicateValues" dxfId="0" priority="5"/>
  </conditionalFormatting>
  <conditionalFormatting sqref="D52">
    <cfRule type="duplicateValues" dxfId="0" priority="3"/>
    <cfRule type="duplicateValues" dxfId="0" priority="4"/>
  </conditionalFormatting>
  <conditionalFormatting sqref="D53">
    <cfRule type="duplicateValues" dxfId="0" priority="1"/>
    <cfRule type="duplicateValues" dxfId="0" priority="2"/>
  </conditionalFormatting>
  <pageMargins left="0.786805555555556" right="0.196527777777778" top="0.550694444444444" bottom="0.786805555555556" header="0.5" footer="0.5"/>
  <pageSetup paperSize="9" scale="7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Lucky</cp:lastModifiedBy>
  <dcterms:created xsi:type="dcterms:W3CDTF">2022-09-01T19:09:00Z</dcterms:created>
  <dcterms:modified xsi:type="dcterms:W3CDTF">2026-04-22T08:27:41Z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ED55015C30CE4A20BDBC4F1491E26FA1_13</vt:lpwstr>
  </property>
  <property fmtid="{D5CDD505-2E9C-101B-9397-08002B2CF9AE}" pid="3" name="KSOProductBuildVer">
    <vt:lpwstr>2052-12.1.0.25865</vt:lpwstr>
  </property>
  <property fmtid="{D5CDD505-2E9C-101B-9397-08002B2CF9AE}" pid="4" name="CalculationRule">
    <vt:i4>0</vt:i4>
  </property>
</Properties>
</file>